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40" windowHeight="8445" activeTab="0"/>
  </bookViews>
  <sheets>
    <sheet name="intro" sheetId="1" r:id="rId1"/>
    <sheet name="tide gauge data" sheetId="2" r:id="rId2"/>
    <sheet name="the inundator" sheetId="3" r:id="rId3"/>
    <sheet name="tide gauges" sheetId="4" r:id="rId4"/>
    <sheet name="worldwide look" sheetId="5" r:id="rId5"/>
    <sheet name="analyze data" sheetId="6" r:id="rId6"/>
  </sheets>
  <definedNames/>
  <calcPr fullCalcOnLoad="1"/>
</workbook>
</file>

<file path=xl/comments3.xml><?xml version="1.0" encoding="utf-8"?>
<comments xmlns="http://schemas.openxmlformats.org/spreadsheetml/2006/main">
  <authors>
    <author>Scott Sinex</author>
  </authors>
  <commentList>
    <comment ref="I24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<sst xmlns="http://schemas.openxmlformats.org/spreadsheetml/2006/main" count="112" uniqueCount="87">
  <si>
    <t>slope</t>
  </si>
  <si>
    <t>y-intercept</t>
  </si>
  <si>
    <t>increase h</t>
  </si>
  <si>
    <t>increase</t>
  </si>
  <si>
    <t>decrease</t>
  </si>
  <si>
    <t>distance inundated</t>
  </si>
  <si>
    <t>Sinex 2008</t>
  </si>
  <si>
    <r>
      <t>h</t>
    </r>
    <r>
      <rPr>
        <vertAlign val="subscript"/>
        <sz val="10"/>
        <rFont val="Comic Sans MS"/>
        <family val="4"/>
      </rPr>
      <t>o</t>
    </r>
    <r>
      <rPr>
        <sz val="10"/>
        <rFont val="Comic Sans MS"/>
        <family val="4"/>
      </rPr>
      <t xml:space="preserve"> =</t>
    </r>
  </si>
  <si>
    <t>new h =</t>
  </si>
  <si>
    <t>sea level rise</t>
  </si>
  <si>
    <t>land steepness</t>
  </si>
  <si>
    <t>Sea Level Rise and Land Lost</t>
  </si>
  <si>
    <t xml:space="preserve">    Paradise Lost:  Chesapeake Bay and Sea Level Change</t>
  </si>
  <si>
    <t xml:space="preserve">    Let's examine some tide gauge data from around the Chesapeake Bay region.</t>
  </si>
  <si>
    <t>As the steepness of the land decreases, how does the distance inundated respond?</t>
  </si>
  <si>
    <t>Increase the sea level and what happens to the main land and the island?</t>
  </si>
  <si>
    <t>gauge height</t>
  </si>
  <si>
    <t>evalvate</t>
  </si>
  <si>
    <t>subside</t>
  </si>
  <si>
    <t>rise</t>
  </si>
  <si>
    <t>lower</t>
  </si>
  <si>
    <t xml:space="preserve">      add sedimentation</t>
  </si>
  <si>
    <t>Tide Gauges and Relative Sea Level Change</t>
  </si>
  <si>
    <t xml:space="preserve">sea level change = </t>
  </si>
  <si>
    <t xml:space="preserve">land evalvation change = </t>
  </si>
  <si>
    <t>Hampton Roads</t>
  </si>
  <si>
    <t>Gloucester Point</t>
  </si>
  <si>
    <t>Washington, DC</t>
  </si>
  <si>
    <t>Solomon's Island</t>
  </si>
  <si>
    <t>Annapolis</t>
  </si>
  <si>
    <t>Baltimore</t>
  </si>
  <si>
    <t xml:space="preserve">Data from: </t>
  </si>
  <si>
    <t>click here</t>
  </si>
  <si>
    <t>to link</t>
  </si>
  <si>
    <t>http://www.pol.ac.uk/psmsl/datainfo/</t>
  </si>
  <si>
    <t>The RLR datum at each station is defined to be approximately 7000mm</t>
  </si>
  <si>
    <t>below mean sea level, with this arbitrary choice made many years ago in</t>
  </si>
  <si>
    <t>order to avoid negative numbers in the resulting RLR monthly and annual</t>
  </si>
  <si>
    <t>mean values.</t>
  </si>
  <si>
    <t>Sea Level Trends from Tide Gauges</t>
  </si>
  <si>
    <t xml:space="preserve">Station around Chesapeake Bay region: </t>
  </si>
  <si>
    <t>A More Global Look at Tide Gauge Data</t>
  </si>
  <si>
    <t xml:space="preserve">           Where is land loss in the Chesapeake Bay region?</t>
  </si>
  <si>
    <t>heights for tide gauges</t>
  </si>
  <si>
    <t>over time with</t>
  </si>
  <si>
    <t>linear regression line</t>
  </si>
  <si>
    <t xml:space="preserve">   to navigate!!!</t>
  </si>
  <si>
    <t xml:space="preserve"> Click on the tabs</t>
  </si>
  <si>
    <t>You are here!</t>
  </si>
  <si>
    <t>Map source:</t>
  </si>
  <si>
    <t>http://tidesandcurrents.noaa.gov/station_retrieve.shtml?type=Tide Data&amp;sort=A.STATION_ID&amp;state=&amp;id1=</t>
  </si>
  <si>
    <t>Select interactive map link and then zoom in on Chesapeak Bay region for tide data</t>
  </si>
  <si>
    <t>PGCC students</t>
  </si>
  <si>
    <t>http://yosemite.epa.gov/oar/GlobalWarming.nsf/mdc600.gif?openimageresource</t>
  </si>
  <si>
    <t>Hawaii</t>
  </si>
  <si>
    <t>Oslo</t>
  </si>
  <si>
    <t>Auckland</t>
  </si>
  <si>
    <t>Stockholm</t>
  </si>
  <si>
    <t>So. Hemisphere</t>
  </si>
  <si>
    <t>(Southern Hemisphere)</t>
  </si>
  <si>
    <t xml:space="preserve">        Compare the four tide gauges:</t>
  </si>
  <si>
    <r>
      <t xml:space="preserve">        </t>
    </r>
    <r>
      <rPr>
        <u val="single"/>
        <sz val="10"/>
        <color indexed="10"/>
        <rFont val="Comic Sans MS"/>
        <family val="0"/>
      </rPr>
      <t>Select a tide gauge station to view data</t>
    </r>
  </si>
  <si>
    <t>How has sea level changed over time in the Bay region?</t>
  </si>
  <si>
    <t>Excelet</t>
  </si>
  <si>
    <t>annual mean tidal</t>
  </si>
  <si>
    <t>'REVISED LOCAL REFERENCE'</t>
  </si>
  <si>
    <t>REVISED LOCAL REFERENCE</t>
  </si>
  <si>
    <t xml:space="preserve">year </t>
  </si>
  <si>
    <t>sea level</t>
  </si>
  <si>
    <t>Tide Gauge at Lewes, Delaware</t>
  </si>
  <si>
    <t xml:space="preserve"> height, mm</t>
  </si>
  <si>
    <t>(960085)</t>
  </si>
  <si>
    <t>The average worldwide</t>
  </si>
  <si>
    <t>rate of sea level rise</t>
  </si>
  <si>
    <t>is 1.7 mm/yr.</t>
  </si>
  <si>
    <t>Lewes is located at the mouth of the Delaware Bay. (see map on intro tab)</t>
  </si>
  <si>
    <t xml:space="preserve">Linear regression help - </t>
  </si>
  <si>
    <t xml:space="preserve">     For downloading instructions -</t>
  </si>
  <si>
    <t>to use other tide gauge data (pdf)</t>
  </si>
  <si>
    <t xml:space="preserve">Need help working with data, graphs, and/or regression lines in Excel: </t>
  </si>
  <si>
    <r>
      <t>3.  Plot the regression line, regression equation, and r</t>
    </r>
    <r>
      <rPr>
        <vertAlign val="superscript"/>
        <sz val="10"/>
        <color indexed="20"/>
        <rFont val="Comic Sans MS"/>
        <family val="4"/>
      </rPr>
      <t>2</t>
    </r>
    <r>
      <rPr>
        <sz val="10"/>
        <color indexed="20"/>
        <rFont val="Comic Sans MS"/>
        <family val="0"/>
      </rPr>
      <t xml:space="preserve"> on the graph.</t>
    </r>
  </si>
  <si>
    <t>1.  Plot the scatter graph of the data.</t>
  </si>
  <si>
    <t>2.  Determine the rate of sea level change by performing a</t>
  </si>
  <si>
    <t>linear regression (trendline) on the data.</t>
  </si>
  <si>
    <t>4.  How does the rate of change compare to the worldwide average</t>
  </si>
  <si>
    <t>and Chesapeake Bay values.</t>
  </si>
  <si>
    <t xml:space="preserve">          A global problem in your own backyard!!!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</si>
</sst>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Comic Sans MS"/>
      <family val="0"/>
    </font>
    <font>
      <sz val="8"/>
      <name val="Comic Sans MS"/>
      <family val="0"/>
    </font>
    <font>
      <sz val="10"/>
      <color indexed="60"/>
      <name val="Comic Sans MS"/>
      <family val="0"/>
    </font>
    <font>
      <sz val="10.25"/>
      <name val="Comic Sans MS"/>
      <family val="0"/>
    </font>
    <font>
      <sz val="10"/>
      <color indexed="49"/>
      <name val="Comic Sans MS"/>
      <family val="0"/>
    </font>
    <font>
      <u val="single"/>
      <sz val="10"/>
      <color indexed="12"/>
      <name val="Comic Sans MS"/>
      <family val="0"/>
    </font>
    <font>
      <vertAlign val="subscript"/>
      <sz val="10"/>
      <name val="Comic Sans MS"/>
      <family val="4"/>
    </font>
    <font>
      <u val="single"/>
      <sz val="10"/>
      <name val="Comic Sans MS"/>
      <family val="0"/>
    </font>
    <font>
      <sz val="10"/>
      <color indexed="9"/>
      <name val="Comic Sans MS"/>
      <family val="4"/>
    </font>
    <font>
      <b/>
      <sz val="11"/>
      <color indexed="12"/>
      <name val="Comic Sans MS"/>
      <family val="4"/>
    </font>
    <font>
      <sz val="10"/>
      <color indexed="12"/>
      <name val="Comic Sans MS"/>
      <family val="4"/>
    </font>
    <font>
      <b/>
      <sz val="10"/>
      <name val="Verdana"/>
      <family val="2"/>
    </font>
    <font>
      <b/>
      <sz val="10"/>
      <color indexed="12"/>
      <name val="Comic Sans MS"/>
      <family val="4"/>
    </font>
    <font>
      <sz val="10"/>
      <color indexed="17"/>
      <name val="Comic Sans MS"/>
      <family val="0"/>
    </font>
    <font>
      <sz val="16"/>
      <color indexed="60"/>
      <name val="Comic Sans MS"/>
      <family val="0"/>
    </font>
    <font>
      <sz val="14"/>
      <color indexed="17"/>
      <name val="Comic Sans MS"/>
      <family val="0"/>
    </font>
    <font>
      <sz val="10"/>
      <color indexed="48"/>
      <name val="Comic Sans MS"/>
      <family val="0"/>
    </font>
    <font>
      <sz val="10"/>
      <color indexed="57"/>
      <name val="Comic Sans MS"/>
      <family val="0"/>
    </font>
    <font>
      <sz val="10"/>
      <color indexed="10"/>
      <name val="Comic Sans MS"/>
      <family val="4"/>
    </font>
    <font>
      <sz val="12"/>
      <name val="Comic Sans MS"/>
      <family val="0"/>
    </font>
    <font>
      <sz val="11.75"/>
      <name val="Comic Sans MS"/>
      <family val="0"/>
    </font>
    <font>
      <b/>
      <sz val="11"/>
      <color indexed="17"/>
      <name val="Comic Sans MS"/>
      <family val="4"/>
    </font>
    <font>
      <sz val="8"/>
      <name val="Tahoma"/>
      <family val="2"/>
    </font>
    <font>
      <sz val="11"/>
      <name val="Comic Sans MS"/>
      <family val="4"/>
    </font>
    <font>
      <sz val="11"/>
      <color indexed="60"/>
      <name val="Comic Sans MS"/>
      <family val="4"/>
    </font>
    <font>
      <vertAlign val="superscript"/>
      <sz val="11"/>
      <color indexed="60"/>
      <name val="Comic Sans MS"/>
      <family val="4"/>
    </font>
    <font>
      <sz val="11"/>
      <color indexed="17"/>
      <name val="Comic Sans MS"/>
      <family val="4"/>
    </font>
    <font>
      <vertAlign val="superscript"/>
      <sz val="11"/>
      <color indexed="17"/>
      <name val="Comic Sans MS"/>
      <family val="4"/>
    </font>
    <font>
      <sz val="11"/>
      <color indexed="53"/>
      <name val="Comic Sans MS"/>
      <family val="4"/>
    </font>
    <font>
      <vertAlign val="superscript"/>
      <sz val="11"/>
      <color indexed="53"/>
      <name val="Comic Sans MS"/>
      <family val="4"/>
    </font>
    <font>
      <sz val="11"/>
      <color indexed="20"/>
      <name val="Comic Sans MS"/>
      <family val="4"/>
    </font>
    <font>
      <vertAlign val="superscript"/>
      <sz val="11"/>
      <color indexed="20"/>
      <name val="Comic Sans MS"/>
      <family val="4"/>
    </font>
    <font>
      <sz val="11"/>
      <color indexed="12"/>
      <name val="Comic Sans MS"/>
      <family val="4"/>
    </font>
    <font>
      <vertAlign val="superscript"/>
      <sz val="11"/>
      <color indexed="12"/>
      <name val="Comic Sans MS"/>
      <family val="4"/>
    </font>
    <font>
      <sz val="10"/>
      <name val="Arial Unicode MS"/>
      <family val="2"/>
    </font>
    <font>
      <b/>
      <sz val="11"/>
      <color indexed="16"/>
      <name val="Comic Sans MS"/>
      <family val="4"/>
    </font>
    <font>
      <u val="single"/>
      <sz val="10"/>
      <color indexed="10"/>
      <name val="Comic Sans MS"/>
      <family val="0"/>
    </font>
    <font>
      <vertAlign val="superscript"/>
      <sz val="10"/>
      <color indexed="10"/>
      <name val="Comic Sans MS"/>
      <family val="4"/>
    </font>
    <font>
      <vertAlign val="superscript"/>
      <sz val="10"/>
      <color indexed="12"/>
      <name val="Comic Sans MS"/>
      <family val="4"/>
    </font>
    <font>
      <sz val="10"/>
      <color indexed="20"/>
      <name val="Comic Sans MS"/>
      <family val="0"/>
    </font>
    <font>
      <b/>
      <sz val="11"/>
      <color indexed="58"/>
      <name val="Comic Sans MS"/>
      <family val="4"/>
    </font>
    <font>
      <sz val="10"/>
      <color indexed="18"/>
      <name val="Comic Sans MS"/>
      <family val="0"/>
    </font>
    <font>
      <sz val="11"/>
      <color indexed="59"/>
      <name val="Comic Sans MS"/>
      <family val="4"/>
    </font>
    <font>
      <vertAlign val="superscript"/>
      <sz val="11"/>
      <color indexed="59"/>
      <name val="Comic Sans MS"/>
      <family val="4"/>
    </font>
    <font>
      <u val="single"/>
      <sz val="10"/>
      <color indexed="36"/>
      <name val="Comic Sans MS"/>
      <family val="0"/>
    </font>
    <font>
      <vertAlign val="superscript"/>
      <sz val="10"/>
      <color indexed="17"/>
      <name val="Comic Sans MS"/>
      <family val="4"/>
    </font>
    <font>
      <sz val="10"/>
      <color indexed="53"/>
      <name val="Comic Sans MS"/>
      <family val="4"/>
    </font>
    <font>
      <vertAlign val="superscript"/>
      <sz val="10"/>
      <color indexed="53"/>
      <name val="Comic Sans MS"/>
      <family val="4"/>
    </font>
    <font>
      <b/>
      <sz val="9"/>
      <name val="Arial"/>
      <family val="2"/>
    </font>
    <font>
      <b/>
      <sz val="11"/>
      <color indexed="60"/>
      <name val="Comic Sans MS"/>
      <family val="4"/>
    </font>
    <font>
      <sz val="10"/>
      <color indexed="59"/>
      <name val="Comic Sans MS"/>
      <family val="0"/>
    </font>
    <font>
      <vertAlign val="superscript"/>
      <sz val="10"/>
      <color indexed="20"/>
      <name val="Comic Sans MS"/>
      <family val="4"/>
    </font>
    <font>
      <b/>
      <sz val="11"/>
      <color indexed="10"/>
      <name val="Comic Sans MS"/>
      <family val="4"/>
    </font>
    <font>
      <b/>
      <sz val="8"/>
      <name val="Comic Sans MS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20" applyAlignment="1">
      <alignment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0" fillId="3" borderId="0" xfId="0" applyNumberForma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3" borderId="0" xfId="0" applyFill="1" applyAlignment="1">
      <alignment horizontal="left"/>
    </xf>
    <xf numFmtId="0" fontId="13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" borderId="0" xfId="0" applyFont="1" applyFill="1" applyAlignment="1">
      <alignment horizontal="left"/>
    </xf>
    <xf numFmtId="0" fontId="41" fillId="0" borderId="0" xfId="0" applyFont="1" applyAlignment="1">
      <alignment/>
    </xf>
    <xf numFmtId="0" fontId="39" fillId="0" borderId="0" xfId="0" applyFont="1" applyAlignment="1">
      <alignment horizontal="center"/>
    </xf>
    <xf numFmtId="0" fontId="5" fillId="0" borderId="0" xfId="2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39" fillId="4" borderId="0" xfId="0" applyFont="1" applyFill="1" applyAlignment="1">
      <alignment/>
    </xf>
    <xf numFmtId="0" fontId="0" fillId="4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7" fillId="0" borderId="0" xfId="0" applyFont="1" applyAlignment="1">
      <alignment/>
    </xf>
    <xf numFmtId="0" fontId="5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9375"/>
          <c:y val="0.02575"/>
          <c:w val="0.9062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FF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data'!$A$32:$A$109</c:f>
              <c:numCache/>
            </c:numRef>
          </c:xVal>
          <c:yVal>
            <c:numRef>
              <c:f>'tide gauge data'!$C$32:$C$109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3333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data'!$D$32:$D$77</c:f>
              <c:numCache/>
            </c:numRef>
          </c:xVal>
          <c:yVal>
            <c:numRef>
              <c:f>'tide gauge data'!$F$32:$F$77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80008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data'!$G$32:$G$104</c:f>
              <c:numCache/>
            </c:numRef>
          </c:xVal>
          <c:yVal>
            <c:numRef>
              <c:f>'tide gauge data'!$I$32:$I$104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66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data'!$J$32:$J$95</c:f>
              <c:numCache/>
            </c:numRef>
          </c:xVal>
          <c:yVal>
            <c:numRef>
              <c:f>'tide gauge data'!$L$32:$L$95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80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data'!$M$32:$M$103</c:f>
              <c:numCache/>
            </c:numRef>
          </c:xVal>
          <c:yVal>
            <c:numRef>
              <c:f>'tide gauge data'!$O$32:$O$103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9933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'tide gauge data'!$P$32:$P$133</c:f>
              <c:numCache/>
            </c:numRef>
          </c:xVal>
          <c:yVal>
            <c:numRef>
              <c:f>'tide gauge data'!$R$32:$R$133</c:f>
              <c:numCache/>
            </c:numRef>
          </c:yVal>
          <c:smooth val="0"/>
        </c:ser>
        <c:axId val="48084332"/>
        <c:axId val="30105805"/>
      </c:scatterChart>
      <c:valAx>
        <c:axId val="48084332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Comic Sans MS"/>
                <a:ea typeface="Comic Sans MS"/>
                <a:cs typeface="Comic Sans MS"/>
              </a:defRPr>
            </a:pPr>
          </a:p>
        </c:txPr>
        <c:crossAx val="30105805"/>
        <c:crosses val="autoZero"/>
        <c:crossBetween val="midCat"/>
        <c:dispUnits/>
        <c:majorUnit val="10"/>
      </c:valAx>
      <c:valAx>
        <c:axId val="30105805"/>
        <c:scaling>
          <c:orientation val="minMax"/>
          <c:max val="7300"/>
          <c:min val="6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Comic Sans MS"/>
                    <a:ea typeface="Comic Sans MS"/>
                    <a:cs typeface="Comic Sans MS"/>
                  </a:rPr>
                  <a:t>Sea
Level
Height,
mm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Comic Sans MS"/>
                <a:ea typeface="Comic Sans MS"/>
                <a:cs typeface="Comic Sans MS"/>
              </a:defRPr>
            </a:pPr>
          </a:p>
        </c:txPr>
        <c:crossAx val="480843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99CC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"/>
          <c:w val="1"/>
          <c:h val="0.933"/>
        </c:manualLayout>
      </c:layout>
      <c:scatterChart>
        <c:scatterStyle val="lineMarker"/>
        <c:varyColors val="0"/>
        <c:ser>
          <c:idx val="3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inundator'!$I$8:$I$9</c:f>
              <c:numCache/>
            </c:numRef>
          </c:xVal>
          <c:yVal>
            <c:numRef>
              <c:f>'the inundator'!$J$8:$J$9</c:f>
              <c:numCache/>
            </c:numRef>
          </c:yVal>
          <c:smooth val="0"/>
        </c:ser>
        <c:ser>
          <c:idx val="2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inundator'!$G$10:$G$11</c:f>
              <c:numCache/>
            </c:numRef>
          </c:xVal>
          <c:yVal>
            <c:numRef>
              <c:f>'the inundator'!$H$10:$H$11</c:f>
              <c:numCache/>
            </c:numRef>
          </c:yVal>
          <c:smooth val="0"/>
        </c:ser>
        <c:ser>
          <c:idx val="1"/>
          <c:order val="2"/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inundator'!$E$8:$E$9</c:f>
              <c:numCache/>
            </c:numRef>
          </c:xVal>
          <c:yVal>
            <c:numRef>
              <c:f>'the inundator'!$F$8:$F$9</c:f>
              <c:numCache/>
            </c:numRef>
          </c:yVal>
          <c:smooth val="0"/>
        </c:ser>
        <c:ser>
          <c:idx val="0"/>
          <c:order val="3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inundator'!$A$8:$A$12</c:f>
              <c:numCache/>
            </c:numRef>
          </c:xVal>
          <c:yVal>
            <c:numRef>
              <c:f>'the inundator'!$B$8:$B$12</c:f>
              <c:numCache/>
            </c:numRef>
          </c:yVal>
          <c:smooth val="0"/>
        </c:ser>
        <c:ser>
          <c:idx val="4"/>
          <c:order val="4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'the inundator'!$H$13:$H$14</c:f>
              <c:numCache/>
            </c:numRef>
          </c:xVal>
          <c:yVal>
            <c:numRef>
              <c:f>'the inundator'!$I$13:$I$14</c:f>
              <c:numCache/>
            </c:numRef>
          </c:yVal>
          <c:smooth val="0"/>
        </c:ser>
        <c:axId val="2516790"/>
        <c:axId val="22651111"/>
      </c:scatterChart>
      <c:valAx>
        <c:axId val="2516790"/>
        <c:scaling>
          <c:orientation val="minMax"/>
          <c:max val="10"/>
          <c:min val="0"/>
        </c:scaling>
        <c:axPos val="b"/>
        <c:delete val="1"/>
        <c:majorTickMark val="none"/>
        <c:minorTickMark val="none"/>
        <c:tickLblPos val="none"/>
        <c:crossAx val="22651111"/>
        <c:crosses val="autoZero"/>
        <c:crossBetween val="midCat"/>
        <c:dispUnits/>
      </c:valAx>
      <c:valAx>
        <c:axId val="22651111"/>
        <c:scaling>
          <c:orientation val="minMax"/>
          <c:max val="6"/>
          <c:min val="0"/>
        </c:scaling>
        <c:axPos val="l"/>
        <c:delete val="1"/>
        <c:majorTickMark val="out"/>
        <c:minorTickMark val="none"/>
        <c:tickLblPos val="nextTo"/>
        <c:crossAx val="25167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0875"/>
          <c:h val="0.97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'tide gauges'!$A$7:$A$16</c:f>
              <c:numCache/>
            </c:numRef>
          </c:xVal>
          <c:yVal>
            <c:numRef>
              <c:f>'tide gauges'!$B$7:$B$16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Pt>
            <c:idx val="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'tide gauges'!$C$6:$C$81</c:f>
              <c:numCache/>
            </c:numRef>
          </c:xVal>
          <c:yVal>
            <c:numRef>
              <c:f>'tide gauges'!$D$6:$D$81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x"/>
            <c:errBarType val="both"/>
            <c:errValType val="fixedVal"/>
            <c:val val="1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'tide gauges'!$E$8:$E$14</c:f>
              <c:numCache/>
            </c:numRef>
          </c:xVal>
          <c:yVal>
            <c:numRef>
              <c:f>'tide gauges'!$F$8:$F$14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7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'tide gauges'!$H$29:$H$42</c:f>
              <c:numCache/>
            </c:numRef>
          </c:xVal>
          <c:yVal>
            <c:numRef>
              <c:f>'tide gauges'!$I$29:$I$42</c:f>
              <c:numCache/>
            </c:numRef>
          </c:yVal>
          <c:smooth val="0"/>
        </c:ser>
        <c:axId val="2533408"/>
        <c:axId val="22800673"/>
      </c:scatterChart>
      <c:valAx>
        <c:axId val="2533408"/>
        <c:scaling>
          <c:orientation val="minMax"/>
          <c:max val="6.5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800673"/>
        <c:crosses val="autoZero"/>
        <c:crossBetween val="midCat"/>
        <c:dispUnits/>
      </c:valAx>
      <c:valAx>
        <c:axId val="22800673"/>
        <c:scaling>
          <c:orientation val="minMax"/>
          <c:max val="7.5"/>
          <c:min val="-3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334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9775"/>
          <c:y val="0.027"/>
          <c:w val="0.88575"/>
          <c:h val="0.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'worldwide look'!$A$32:$A$132</c:f>
              <c:numCache/>
            </c:numRef>
          </c:xVal>
          <c:yVal>
            <c:numRef>
              <c:f>'worldwide look'!$C$32:$C$132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'worldwide look'!$D$32:$D$109</c:f>
              <c:numCache/>
            </c:numRef>
          </c:xVal>
          <c:yVal>
            <c:numRef>
              <c:f>'worldwide look'!$F$32:$F$109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'worldwide look'!$G$32:$G$123</c:f>
              <c:numCache/>
            </c:numRef>
          </c:xVal>
          <c:yVal>
            <c:numRef>
              <c:f>'worldwide look'!$I$32:$I$123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  <a:latin typeface="Comic Sans MS"/>
                      <a:ea typeface="Comic Sans MS"/>
                      <a:cs typeface="Comic Sans MS"/>
                    </a:defRPr>
                  </a:pPr>
                </a:p>
              </c:txPr>
              <c:numFmt formatCode="General"/>
            </c:trendlineLbl>
          </c:trendline>
          <c:xVal>
            <c:numRef>
              <c:f>'worldwide look'!$J$32:$J$149</c:f>
              <c:numCache/>
            </c:numRef>
          </c:xVal>
          <c:yVal>
            <c:numRef>
              <c:f>'worldwide look'!$L$32:$L$149</c:f>
              <c:numCache/>
            </c:numRef>
          </c:yVal>
          <c:smooth val="0"/>
        </c:ser>
        <c:axId val="3879466"/>
        <c:axId val="34915195"/>
      </c:scatterChart>
      <c:valAx>
        <c:axId val="3879466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15195"/>
        <c:crosses val="autoZero"/>
        <c:crossBetween val="midCat"/>
        <c:dispUnits/>
        <c:majorUnit val="10"/>
      </c:valAx>
      <c:valAx>
        <c:axId val="34915195"/>
        <c:scaling>
          <c:orientation val="minMax"/>
          <c:max val="7300"/>
          <c:min val="6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omic Sans MS"/>
                    <a:ea typeface="Comic Sans MS"/>
                    <a:cs typeface="Comic Sans MS"/>
                  </a:rPr>
                  <a:t>Sea
Level
Height,
mm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9466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>
        <a:srgbClr val="FF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Comic Sans MS"/>
          <a:ea typeface="Comic Sans MS"/>
          <a:cs typeface="Comic Sans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20</xdr:row>
      <xdr:rowOff>9525</xdr:rowOff>
    </xdr:from>
    <xdr:to>
      <xdr:col>1</xdr:col>
      <xdr:colOff>581025</xdr:colOff>
      <xdr:row>22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266825" y="4048125"/>
          <a:ext cx="0" cy="495300"/>
        </a:xfrm>
        <a:prstGeom prst="line">
          <a:avLst/>
        </a:prstGeom>
        <a:noFill/>
        <a:ln w="38100" cmpd="sng">
          <a:solidFill>
            <a:srgbClr val="FF66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28575</xdr:rowOff>
    </xdr:from>
    <xdr:to>
      <xdr:col>8</xdr:col>
      <xdr:colOff>361950</xdr:colOff>
      <xdr:row>22</xdr:row>
      <xdr:rowOff>123825</xdr:rowOff>
    </xdr:to>
    <xdr:grpSp>
      <xdr:nvGrpSpPr>
        <xdr:cNvPr id="2" name="Group 10"/>
        <xdr:cNvGrpSpPr>
          <a:grpSpLocks/>
        </xdr:cNvGrpSpPr>
      </xdr:nvGrpSpPr>
      <xdr:grpSpPr>
        <a:xfrm>
          <a:off x="2171700" y="1171575"/>
          <a:ext cx="3676650" cy="3371850"/>
          <a:chOff x="228" y="123"/>
          <a:chExt cx="386" cy="354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3" y="123"/>
            <a:ext cx="361" cy="3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6"/>
          <xdr:cNvSpPr>
            <a:spLocks/>
          </xdr:cNvSpPr>
        </xdr:nvSpPr>
        <xdr:spPr>
          <a:xfrm rot="293763">
            <a:off x="228" y="170"/>
            <a:ext cx="92" cy="53"/>
          </a:xfrm>
          <a:prstGeom prst="circularArrow">
            <a:avLst>
              <a:gd name="adj1" fmla="val -45954578"/>
              <a:gd name="adj2" fmla="val -1658847"/>
              <a:gd name="adj3" fmla="val -2712"/>
            </a:avLst>
          </a:prstGeom>
          <a:solidFill>
            <a:srgbClr val="FF6600"/>
          </a:solidFill>
          <a:ln w="952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" name="TextBox 7"/>
          <xdr:cNvSpPr txBox="1">
            <a:spLocks noChangeArrowheads="1"/>
          </xdr:cNvSpPr>
        </xdr:nvSpPr>
        <xdr:spPr>
          <a:xfrm>
            <a:off x="266" y="318"/>
            <a:ext cx="23" cy="17"/>
          </a:xfrm>
          <a:prstGeom prst="rect">
            <a:avLst/>
          </a:prstGeom>
          <a:solidFill>
            <a:srgbClr val="00B8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/>
              <a:t>VA</a:t>
            </a:r>
          </a:p>
        </xdr:txBody>
      </xdr:sp>
      <xdr:sp>
        <xdr:nvSpPr>
          <xdr:cNvPr id="6" name="Oval 9"/>
          <xdr:cNvSpPr>
            <a:spLocks/>
          </xdr:cNvSpPr>
        </xdr:nvSpPr>
        <xdr:spPr>
          <a:xfrm>
            <a:off x="315" y="208"/>
            <a:ext cx="8" cy="8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28575</xdr:rowOff>
    </xdr:from>
    <xdr:to>
      <xdr:col>9</xdr:col>
      <xdr:colOff>142875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333375" y="676275"/>
        <a:ext cx="59817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19</xdr:row>
      <xdr:rowOff>171450</xdr:rowOff>
    </xdr:from>
    <xdr:to>
      <xdr:col>9</xdr:col>
      <xdr:colOff>114300</xdr:colOff>
      <xdr:row>23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2343150" y="3867150"/>
          <a:ext cx="39433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oneCellAnchor>
    <xdr:from>
      <xdr:col>1</xdr:col>
      <xdr:colOff>342900</xdr:colOff>
      <xdr:row>20</xdr:row>
      <xdr:rowOff>133350</xdr:rowOff>
    </xdr:from>
    <xdr:ext cx="4762500" cy="228600"/>
    <xdr:sp>
      <xdr:nvSpPr>
        <xdr:cNvPr id="3" name="TextBox 13"/>
        <xdr:cNvSpPr txBox="1">
          <a:spLocks noChangeArrowheads="1"/>
        </xdr:cNvSpPr>
      </xdr:nvSpPr>
      <xdr:spPr>
        <a:xfrm>
          <a:off x="1028700" y="4019550"/>
          <a:ext cx="4762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The </a:t>
          </a:r>
          <a:r>
            <a:rPr lang="en-US" cap="none" sz="1000" b="0" i="0" u="sng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slope</a:t>
          </a:r>
          <a:r>
            <a:rPr lang="en-US" cap="none" sz="10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 of the regression line is the average change in sea level for the station.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76200</xdr:rowOff>
    </xdr:from>
    <xdr:to>
      <xdr:col>6</xdr:col>
      <xdr:colOff>333375</xdr:colOff>
      <xdr:row>3</xdr:row>
      <xdr:rowOff>76200</xdr:rowOff>
    </xdr:to>
    <xdr:sp>
      <xdr:nvSpPr>
        <xdr:cNvPr id="1" name="Line 6"/>
        <xdr:cNvSpPr>
          <a:spLocks/>
        </xdr:cNvSpPr>
      </xdr:nvSpPr>
      <xdr:spPr>
        <a:xfrm>
          <a:off x="4229100" y="685800"/>
          <a:ext cx="219075" cy="0"/>
        </a:xfrm>
        <a:prstGeom prst="line">
          <a:avLst/>
        </a:prstGeom>
        <a:noFill/>
        <a:ln w="2857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</xdr:col>
      <xdr:colOff>104775</xdr:colOff>
      <xdr:row>5</xdr:row>
      <xdr:rowOff>76200</xdr:rowOff>
    </xdr:from>
    <xdr:to>
      <xdr:col>6</xdr:col>
      <xdr:colOff>323850</xdr:colOff>
      <xdr:row>5</xdr:row>
      <xdr:rowOff>76200</xdr:rowOff>
    </xdr:to>
    <xdr:sp>
      <xdr:nvSpPr>
        <xdr:cNvPr id="2" name="Line 7"/>
        <xdr:cNvSpPr>
          <a:spLocks/>
        </xdr:cNvSpPr>
      </xdr:nvSpPr>
      <xdr:spPr>
        <a:xfrm>
          <a:off x="4219575" y="1066800"/>
          <a:ext cx="219075" cy="0"/>
        </a:xfrm>
        <a:prstGeom prst="line">
          <a:avLst/>
        </a:prstGeom>
        <a:noFill/>
        <a:ln w="285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38100</xdr:rowOff>
    </xdr:from>
    <xdr:to>
      <xdr:col>10</xdr:col>
      <xdr:colOff>676275</xdr:colOff>
      <xdr:row>5</xdr:row>
      <xdr:rowOff>47625</xdr:rowOff>
    </xdr:to>
    <xdr:grpSp>
      <xdr:nvGrpSpPr>
        <xdr:cNvPr id="3" name="Group 11"/>
        <xdr:cNvGrpSpPr>
          <a:grpSpLocks/>
        </xdr:cNvGrpSpPr>
      </xdr:nvGrpSpPr>
      <xdr:grpSpPr>
        <a:xfrm>
          <a:off x="6858000" y="838200"/>
          <a:ext cx="676275" cy="200025"/>
          <a:chOff x="719" y="59"/>
          <a:chExt cx="71" cy="21"/>
        </a:xfrm>
        <a:solidFill>
          <a:srgbClr val="FFFFFF"/>
        </a:solidFill>
      </xdr:grpSpPr>
      <xdr:sp>
        <xdr:nvSpPr>
          <xdr:cNvPr id="4" name="Line 8"/>
          <xdr:cNvSpPr>
            <a:spLocks/>
          </xdr:cNvSpPr>
        </xdr:nvSpPr>
        <xdr:spPr>
          <a:xfrm>
            <a:off x="719" y="59"/>
            <a:ext cx="0" cy="21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>
            <a:off x="790" y="59"/>
            <a:ext cx="0" cy="21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720" y="70"/>
            <a:ext cx="6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6</xdr:row>
      <xdr:rowOff>180975</xdr:rowOff>
    </xdr:from>
    <xdr:to>
      <xdr:col>11</xdr:col>
      <xdr:colOff>666750</xdr:colOff>
      <xdr:row>20</xdr:row>
      <xdr:rowOff>28575</xdr:rowOff>
    </xdr:to>
    <xdr:grpSp>
      <xdr:nvGrpSpPr>
        <xdr:cNvPr id="7" name="Group 19"/>
        <xdr:cNvGrpSpPr>
          <a:grpSpLocks/>
        </xdr:cNvGrpSpPr>
      </xdr:nvGrpSpPr>
      <xdr:grpSpPr>
        <a:xfrm>
          <a:off x="9525" y="1362075"/>
          <a:ext cx="8201025" cy="2514600"/>
          <a:chOff x="0" y="128"/>
          <a:chExt cx="861" cy="264"/>
        </a:xfrm>
        <a:solidFill>
          <a:srgbClr val="FFFFFF"/>
        </a:solidFill>
      </xdr:grpSpPr>
      <xdr:grpSp>
        <xdr:nvGrpSpPr>
          <xdr:cNvPr id="8" name="Group 14"/>
          <xdr:cNvGrpSpPr>
            <a:grpSpLocks/>
          </xdr:cNvGrpSpPr>
        </xdr:nvGrpSpPr>
        <xdr:grpSpPr>
          <a:xfrm>
            <a:off x="0" y="128"/>
            <a:ext cx="861" cy="264"/>
            <a:chOff x="0" y="124"/>
            <a:chExt cx="861" cy="264"/>
          </a:xfrm>
          <a:solidFill>
            <a:srgbClr val="FFFFFF"/>
          </a:solidFill>
        </xdr:grpSpPr>
        <xdr:graphicFrame>
          <xdr:nvGraphicFramePr>
            <xdr:cNvPr id="9" name="Chart 1"/>
            <xdr:cNvGraphicFramePr/>
          </xdr:nvGraphicFramePr>
          <xdr:xfrm>
            <a:off x="0" y="124"/>
            <a:ext cx="861" cy="264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10" name="Rectangle 12"/>
            <xdr:cNvSpPr>
              <a:spLocks/>
            </xdr:cNvSpPr>
          </xdr:nvSpPr>
          <xdr:spPr>
            <a:xfrm>
              <a:off x="6" y="366"/>
              <a:ext cx="850" cy="3"/>
            </a:xfrm>
            <a:prstGeom prst="rect">
              <a:avLst/>
            </a:prstGeom>
            <a:solidFill>
              <a:srgbClr val="993300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11" name="AutoShape 16"/>
          <xdr:cNvSpPr>
            <a:spLocks/>
          </xdr:cNvSpPr>
        </xdr:nvSpPr>
        <xdr:spPr>
          <a:xfrm>
            <a:off x="692" y="309"/>
            <a:ext cx="65" cy="62"/>
          </a:xfrm>
          <a:prstGeom prst="triangle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2" name="TextBox 17"/>
          <xdr:cNvSpPr txBox="1">
            <a:spLocks noChangeArrowheads="1"/>
          </xdr:cNvSpPr>
        </xdr:nvSpPr>
        <xdr:spPr>
          <a:xfrm>
            <a:off x="690" y="344"/>
            <a:ext cx="66" cy="17"/>
          </a:xfrm>
          <a:prstGeom prst="rect">
            <a:avLst/>
          </a:prstGeom>
          <a:solidFill>
            <a:srgbClr val="993300">
              <a:alpha val="0"/>
            </a:srgbClr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Comic Sans MS"/>
                <a:ea typeface="Comic Sans MS"/>
                <a:cs typeface="Comic Sans MS"/>
              </a:rPr>
              <a:t>island</a:t>
            </a:r>
          </a:p>
        </xdr:txBody>
      </xdr:sp>
      <xdr:sp>
        <xdr:nvSpPr>
          <xdr:cNvPr id="13" name="TextBox 18"/>
          <xdr:cNvSpPr txBox="1">
            <a:spLocks noChangeArrowheads="1"/>
          </xdr:cNvSpPr>
        </xdr:nvSpPr>
        <xdr:spPr>
          <a:xfrm>
            <a:off x="41" y="344"/>
            <a:ext cx="6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Comic Sans MS"/>
                <a:ea typeface="Comic Sans MS"/>
                <a:cs typeface="Comic Sans MS"/>
              </a:rPr>
              <a:t>main land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</xdr:row>
      <xdr:rowOff>0</xdr:rowOff>
    </xdr:from>
    <xdr:to>
      <xdr:col>10</xdr:col>
      <xdr:colOff>581025</xdr:colOff>
      <xdr:row>25</xdr:row>
      <xdr:rowOff>180975</xdr:rowOff>
    </xdr:to>
    <xdr:grpSp>
      <xdr:nvGrpSpPr>
        <xdr:cNvPr id="1" name="Group 15"/>
        <xdr:cNvGrpSpPr>
          <a:grpSpLocks/>
        </xdr:cNvGrpSpPr>
      </xdr:nvGrpSpPr>
      <xdr:grpSpPr>
        <a:xfrm>
          <a:off x="276225" y="990600"/>
          <a:ext cx="7162800" cy="3990975"/>
          <a:chOff x="29" y="100"/>
          <a:chExt cx="752" cy="41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29" y="100"/>
          <a:ext cx="591" cy="40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4"/>
          <xdr:cNvSpPr>
            <a:spLocks/>
          </xdr:cNvSpPr>
        </xdr:nvSpPr>
        <xdr:spPr>
          <a:xfrm>
            <a:off x="115" y="479"/>
            <a:ext cx="465" cy="40"/>
          </a:xfrm>
          <a:prstGeom prst="rect">
            <a:avLst/>
          </a:prstGeom>
          <a:solidFill>
            <a:srgbClr val="333300"/>
          </a:solidFill>
          <a:ln w="9525" cmpd="sng">
            <a:solidFill>
              <a:srgbClr val="33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>
            <a:off x="595" y="262"/>
            <a:ext cx="4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>
            <a:off x="595" y="372"/>
            <a:ext cx="4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6" name="TextBox 11"/>
          <xdr:cNvSpPr txBox="1">
            <a:spLocks noChangeArrowheads="1"/>
          </xdr:cNvSpPr>
        </xdr:nvSpPr>
        <xdr:spPr>
          <a:xfrm>
            <a:off x="648" y="251"/>
            <a:ext cx="11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starting sea level</a:t>
            </a:r>
          </a:p>
        </xdr:txBody>
      </xdr:sp>
      <xdr:sp>
        <xdr:nvSpPr>
          <xdr:cNvPr id="7" name="TextBox 12"/>
          <xdr:cNvSpPr txBox="1">
            <a:spLocks noChangeArrowheads="1"/>
          </xdr:cNvSpPr>
        </xdr:nvSpPr>
        <xdr:spPr>
          <a:xfrm>
            <a:off x="649" y="360"/>
            <a:ext cx="13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starting bottom level</a:t>
            </a:r>
          </a:p>
        </xdr:txBody>
      </xdr:sp>
      <xdr:sp>
        <xdr:nvSpPr>
          <xdr:cNvPr id="8" name="Line 13"/>
          <xdr:cNvSpPr>
            <a:spLocks/>
          </xdr:cNvSpPr>
        </xdr:nvSpPr>
        <xdr:spPr>
          <a:xfrm flipH="1">
            <a:off x="331" y="126"/>
            <a:ext cx="0" cy="2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9" name="TextBox 14"/>
          <xdr:cNvSpPr txBox="1">
            <a:spLocks noChangeArrowheads="1"/>
          </xdr:cNvSpPr>
        </xdr:nvSpPr>
        <xdr:spPr>
          <a:xfrm>
            <a:off x="295" y="102"/>
            <a:ext cx="7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Comic Sans MS"/>
                <a:ea typeface="Comic Sans MS"/>
                <a:cs typeface="Comic Sans MS"/>
              </a:rPr>
              <a:t>tide gauge</a:t>
            </a:r>
          </a:p>
        </xdr:txBody>
      </xdr:sp>
    </xdr:grpSp>
    <xdr:clientData/>
  </xdr:twoCellAnchor>
  <xdr:oneCellAnchor>
    <xdr:from>
      <xdr:col>0</xdr:col>
      <xdr:colOff>114300</xdr:colOff>
      <xdr:row>4</xdr:row>
      <xdr:rowOff>76200</xdr:rowOff>
    </xdr:from>
    <xdr:ext cx="2171700" cy="676275"/>
    <xdr:sp>
      <xdr:nvSpPr>
        <xdr:cNvPr id="10" name="TextBox 16"/>
        <xdr:cNvSpPr txBox="1">
          <a:spLocks noChangeArrowheads="1"/>
        </xdr:cNvSpPr>
      </xdr:nvSpPr>
      <xdr:spPr>
        <a:xfrm>
          <a:off x="114300" y="876300"/>
          <a:ext cx="2171700" cy="676275"/>
        </a:xfrm>
        <a:prstGeom prst="rect">
          <a:avLst/>
        </a:prstGeom>
        <a:solidFill>
          <a:srgbClr val="FFCC99"/>
        </a:solidFill>
        <a:ln w="57150" cmpd="thinThick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Let's investigate a number of factors that could influence the measurement using a tide gauge.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171450</xdr:rowOff>
    </xdr:from>
    <xdr:to>
      <xdr:col>8</xdr:col>
      <xdr:colOff>628650</xdr:colOff>
      <xdr:row>21</xdr:row>
      <xdr:rowOff>171450</xdr:rowOff>
    </xdr:to>
    <xdr:graphicFrame>
      <xdr:nvGraphicFramePr>
        <xdr:cNvPr id="1" name="Chart 3"/>
        <xdr:cNvGraphicFramePr/>
      </xdr:nvGraphicFramePr>
      <xdr:xfrm>
        <a:off x="276225" y="590550"/>
        <a:ext cx="58388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19</xdr:row>
      <xdr:rowOff>76200</xdr:rowOff>
    </xdr:from>
    <xdr:to>
      <xdr:col>4</xdr:col>
      <xdr:colOff>447675</xdr:colOff>
      <xdr:row>21</xdr:row>
      <xdr:rowOff>133350</xdr:rowOff>
    </xdr:to>
    <xdr:sp>
      <xdr:nvSpPr>
        <xdr:cNvPr id="2" name="Rectangle 4"/>
        <xdr:cNvSpPr>
          <a:spLocks/>
        </xdr:cNvSpPr>
      </xdr:nvSpPr>
      <xdr:spPr>
        <a:xfrm>
          <a:off x="2276475" y="3733800"/>
          <a:ext cx="914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</xdr:col>
      <xdr:colOff>495300</xdr:colOff>
      <xdr:row>19</xdr:row>
      <xdr:rowOff>85725</xdr:rowOff>
    </xdr:from>
    <xdr:to>
      <xdr:col>7</xdr:col>
      <xdr:colOff>38100</xdr:colOff>
      <xdr:row>21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3924300" y="3743325"/>
          <a:ext cx="914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gisws01.nos.noaa.gov/website/co-ops/stations/viewer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.ac.uk/psmsl/datainfo/" TargetMode="External" /><Relationship Id="rId2" Type="http://schemas.openxmlformats.org/officeDocument/2006/relationships/hyperlink" Target="http://academic.pgcc.edu/~ssinex" TargetMode="External" /><Relationship Id="rId3" Type="http://schemas.openxmlformats.org/officeDocument/2006/relationships/hyperlink" Target="http://academic.pgcc.edu/~ssinex/regression.xls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yosemite.epa.gov/oar/GlobalWarming.nsf/mdc600.gif?openimageresource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.ac.uk/psmsl/datainfo/" TargetMode="External" /><Relationship Id="rId2" Type="http://schemas.openxmlformats.org/officeDocument/2006/relationships/hyperlink" Target="http://academic.pgcc.edu/~ssinex" TargetMode="Externa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.ac.uk/psmsl/datainfo/" TargetMode="External" /><Relationship Id="rId2" Type="http://schemas.openxmlformats.org/officeDocument/2006/relationships/hyperlink" Target="http://academic.pgcc.edu/~ssinex" TargetMode="External" /><Relationship Id="rId3" Type="http://schemas.openxmlformats.org/officeDocument/2006/relationships/hyperlink" Target="http://academic.pgcc.edu/psc/Excel_booklet.pdf" TargetMode="External" /><Relationship Id="rId4" Type="http://schemas.openxmlformats.org/officeDocument/2006/relationships/hyperlink" Target="PSMSL_data.pdf" TargetMode="Externa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8"/>
  <sheetViews>
    <sheetView showGridLines="0" tabSelected="1" workbookViewId="0" topLeftCell="A1">
      <selection activeCell="J28" sqref="J28"/>
    </sheetView>
  </sheetViews>
  <sheetFormatPr defaultColWidth="9.00390625" defaultRowHeight="15"/>
  <sheetData>
    <row r="1" ht="15">
      <c r="A1" s="23" t="s">
        <v>63</v>
      </c>
    </row>
    <row r="3" ht="24">
      <c r="C3" s="17" t="s">
        <v>12</v>
      </c>
    </row>
    <row r="4" ht="15">
      <c r="E4" s="14"/>
    </row>
    <row r="5" ht="21">
      <c r="B5" s="18" t="s">
        <v>13</v>
      </c>
    </row>
    <row r="9" spans="3:4" ht="15">
      <c r="C9" s="38" t="s">
        <v>52</v>
      </c>
      <c r="D9" s="39"/>
    </row>
    <row r="10" spans="3:4" ht="15">
      <c r="C10" s="38" t="s">
        <v>48</v>
      </c>
      <c r="D10" s="39"/>
    </row>
    <row r="19" ht="16.5">
      <c r="B19" s="15" t="s">
        <v>47</v>
      </c>
    </row>
    <row r="20" ht="16.5">
      <c r="B20" s="15" t="s">
        <v>46</v>
      </c>
    </row>
    <row r="24" ht="15" customHeight="1">
      <c r="F24" s="47" t="s">
        <v>86</v>
      </c>
    </row>
    <row r="26" spans="2:3" ht="15">
      <c r="B26" s="4" t="s">
        <v>49</v>
      </c>
      <c r="C26" t="s">
        <v>50</v>
      </c>
    </row>
    <row r="27" ht="15">
      <c r="C27" t="s">
        <v>51</v>
      </c>
    </row>
    <row r="28" ht="15">
      <c r="F28" s="34" t="s">
        <v>32</v>
      </c>
    </row>
  </sheetData>
  <hyperlinks>
    <hyperlink ref="F28" r:id="rId1" display="click here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T133"/>
  <sheetViews>
    <sheetView showGridLines="0" workbookViewId="0" topLeftCell="A1">
      <selection activeCell="K27" sqref="K27"/>
    </sheetView>
  </sheetViews>
  <sheetFormatPr defaultColWidth="9.00390625" defaultRowHeight="15"/>
  <sheetData>
    <row r="1" spans="1:8" ht="18">
      <c r="A1" s="26" t="s">
        <v>39</v>
      </c>
      <c r="H1" s="29" t="s">
        <v>62</v>
      </c>
    </row>
    <row r="2" ht="18">
      <c r="A2" s="26"/>
    </row>
    <row r="3" spans="5:9" ht="15">
      <c r="E3" s="28" t="s">
        <v>40</v>
      </c>
      <c r="F3" s="31" t="str">
        <f>IF(J4=1,"Baltimore",IF(J4=2,"Annapolis",IF(J4=3,"Solomon's Island",IF(J4=4,"Washington, DC",IF(J4=5,"Gloucester Point","Hampton Roads")))))</f>
        <v>Baltimore</v>
      </c>
      <c r="G3" s="27"/>
      <c r="I3" s="37" t="s">
        <v>61</v>
      </c>
    </row>
    <row r="4" ht="15">
      <c r="J4">
        <v>1</v>
      </c>
    </row>
    <row r="16" ht="15">
      <c r="K16" s="33" t="s">
        <v>64</v>
      </c>
    </row>
    <row r="17" ht="15">
      <c r="K17" s="33" t="s">
        <v>43</v>
      </c>
    </row>
    <row r="18" ht="15">
      <c r="K18" s="33" t="s">
        <v>44</v>
      </c>
    </row>
    <row r="19" ht="15">
      <c r="K19" s="33" t="s">
        <v>45</v>
      </c>
    </row>
    <row r="21" ht="15">
      <c r="K21" s="33" t="s">
        <v>72</v>
      </c>
    </row>
    <row r="22" ht="15">
      <c r="K22" s="33" t="s">
        <v>73</v>
      </c>
    </row>
    <row r="23" ht="15">
      <c r="K23" s="33" t="s">
        <v>74</v>
      </c>
    </row>
    <row r="25" spans="3:11" ht="15">
      <c r="C25" t="s">
        <v>31</v>
      </c>
      <c r="D25" t="s">
        <v>34</v>
      </c>
      <c r="I25" s="45" t="s">
        <v>76</v>
      </c>
      <c r="K25" s="34" t="s">
        <v>32</v>
      </c>
    </row>
    <row r="26" spans="4:11" ht="15">
      <c r="D26" s="7" t="s">
        <v>32</v>
      </c>
      <c r="E26" t="s">
        <v>33</v>
      </c>
      <c r="K26" s="34"/>
    </row>
    <row r="27" ht="15">
      <c r="J27" s="7" t="s">
        <v>6</v>
      </c>
    </row>
    <row r="30" spans="1:17" ht="15">
      <c r="A30">
        <v>960071</v>
      </c>
      <c r="B30" t="s">
        <v>25</v>
      </c>
      <c r="D30">
        <v>960072</v>
      </c>
      <c r="E30" t="s">
        <v>26</v>
      </c>
      <c r="G30">
        <v>960076</v>
      </c>
      <c r="H30" t="s">
        <v>27</v>
      </c>
      <c r="J30">
        <v>960078</v>
      </c>
      <c r="K30" t="s">
        <v>28</v>
      </c>
      <c r="M30">
        <v>960080</v>
      </c>
      <c r="N30" t="s">
        <v>29</v>
      </c>
      <c r="P30">
        <v>960081</v>
      </c>
      <c r="Q30" t="s">
        <v>30</v>
      </c>
    </row>
    <row r="31" ht="15">
      <c r="T31" s="25" t="s">
        <v>66</v>
      </c>
    </row>
    <row r="32" spans="1:20" ht="15">
      <c r="A32">
        <v>1928</v>
      </c>
      <c r="B32">
        <v>6820</v>
      </c>
      <c r="C32">
        <f>IF($J$4=6,B32,5000)</f>
        <v>5000</v>
      </c>
      <c r="D32">
        <v>1951</v>
      </c>
      <c r="E32">
        <v>6918</v>
      </c>
      <c r="F32">
        <f>IF($J$4=5,E32,5000)</f>
        <v>5000</v>
      </c>
      <c r="G32">
        <v>1931</v>
      </c>
      <c r="H32">
        <v>6757</v>
      </c>
      <c r="I32">
        <f>IF($J$4=4,H32,5000)</f>
        <v>5000</v>
      </c>
      <c r="J32">
        <v>1938</v>
      </c>
      <c r="K32">
        <v>6955</v>
      </c>
      <c r="L32">
        <f>IF($J$4=3,K32,5000)</f>
        <v>5000</v>
      </c>
      <c r="M32">
        <v>1929</v>
      </c>
      <c r="N32">
        <v>6784</v>
      </c>
      <c r="O32">
        <f>IF($J$4=2,N32,5000)</f>
        <v>5000</v>
      </c>
      <c r="P32">
        <v>1903</v>
      </c>
      <c r="Q32">
        <v>6867</v>
      </c>
      <c r="R32">
        <f>IF($J$4=1,Q32,5000)</f>
        <v>6867</v>
      </c>
      <c r="T32" s="25" t="s">
        <v>35</v>
      </c>
    </row>
    <row r="33" spans="1:20" ht="15">
      <c r="A33">
        <v>1929</v>
      </c>
      <c r="B33">
        <v>6834</v>
      </c>
      <c r="C33">
        <f aca="true" t="shared" si="0" ref="C33:C96">IF($J$4=6,B33,5000)</f>
        <v>5000</v>
      </c>
      <c r="D33">
        <v>1952</v>
      </c>
      <c r="E33">
        <v>6918</v>
      </c>
      <c r="F33">
        <f aca="true" t="shared" si="1" ref="F33:F77">IF($J$4=5,E33,5000)</f>
        <v>5000</v>
      </c>
      <c r="G33">
        <v>1932</v>
      </c>
      <c r="H33">
        <v>6787</v>
      </c>
      <c r="I33">
        <f aca="true" t="shared" si="2" ref="I33:I96">IF($J$4=4,H33,5000)</f>
        <v>5000</v>
      </c>
      <c r="J33">
        <v>1939</v>
      </c>
      <c r="K33">
        <v>6949</v>
      </c>
      <c r="L33">
        <f aca="true" t="shared" si="3" ref="L33:L95">IF($J$4=3,K33,5000)</f>
        <v>5000</v>
      </c>
      <c r="M33">
        <v>1930</v>
      </c>
      <c r="N33">
        <v>6775</v>
      </c>
      <c r="O33">
        <f aca="true" t="shared" si="4" ref="O33:O96">IF($J$4=2,N33,5000)</f>
        <v>5000</v>
      </c>
      <c r="P33">
        <v>1904</v>
      </c>
      <c r="Q33">
        <v>6807</v>
      </c>
      <c r="R33">
        <f aca="true" t="shared" si="5" ref="R33:R96">IF($J$4=1,Q33,5000)</f>
        <v>6807</v>
      </c>
      <c r="T33" s="25" t="s">
        <v>36</v>
      </c>
    </row>
    <row r="34" spans="1:20" ht="15">
      <c r="A34">
        <v>1930</v>
      </c>
      <c r="B34">
        <v>6832</v>
      </c>
      <c r="C34">
        <f t="shared" si="0"/>
        <v>5000</v>
      </c>
      <c r="D34">
        <v>1953</v>
      </c>
      <c r="E34">
        <v>6921</v>
      </c>
      <c r="F34">
        <f t="shared" si="1"/>
        <v>5000</v>
      </c>
      <c r="G34">
        <v>1933</v>
      </c>
      <c r="H34">
        <v>6821</v>
      </c>
      <c r="I34">
        <f t="shared" si="2"/>
        <v>5000</v>
      </c>
      <c r="J34">
        <v>1940</v>
      </c>
      <c r="K34">
        <v>6961</v>
      </c>
      <c r="L34">
        <f t="shared" si="3"/>
        <v>5000</v>
      </c>
      <c r="M34">
        <v>1931</v>
      </c>
      <c r="N34">
        <v>6793</v>
      </c>
      <c r="O34">
        <f t="shared" si="4"/>
        <v>5000</v>
      </c>
      <c r="P34">
        <v>1905</v>
      </c>
      <c r="Q34">
        <v>6824</v>
      </c>
      <c r="R34">
        <f t="shared" si="5"/>
        <v>6824</v>
      </c>
      <c r="T34" s="25" t="s">
        <v>37</v>
      </c>
    </row>
    <row r="35" spans="1:20" ht="15">
      <c r="A35">
        <v>1931</v>
      </c>
      <c r="B35">
        <v>6863</v>
      </c>
      <c r="C35">
        <f t="shared" si="0"/>
        <v>5000</v>
      </c>
      <c r="D35">
        <v>1954</v>
      </c>
      <c r="E35">
        <v>6887</v>
      </c>
      <c r="F35">
        <f t="shared" si="1"/>
        <v>5000</v>
      </c>
      <c r="G35">
        <v>1934</v>
      </c>
      <c r="H35">
        <v>6757</v>
      </c>
      <c r="I35">
        <f t="shared" si="2"/>
        <v>5000</v>
      </c>
      <c r="J35">
        <v>1941</v>
      </c>
      <c r="K35">
        <v>6930</v>
      </c>
      <c r="L35">
        <f t="shared" si="3"/>
        <v>5000</v>
      </c>
      <c r="M35">
        <v>1932</v>
      </c>
      <c r="N35">
        <v>6821</v>
      </c>
      <c r="O35">
        <f t="shared" si="4"/>
        <v>5000</v>
      </c>
      <c r="P35">
        <v>1906</v>
      </c>
      <c r="Q35">
        <v>6836</v>
      </c>
      <c r="R35">
        <f t="shared" si="5"/>
        <v>6836</v>
      </c>
      <c r="T35" s="25" t="s">
        <v>38</v>
      </c>
    </row>
    <row r="36" spans="1:20" ht="15">
      <c r="A36">
        <v>1932</v>
      </c>
      <c r="B36">
        <v>6877</v>
      </c>
      <c r="C36">
        <f t="shared" si="0"/>
        <v>5000</v>
      </c>
      <c r="D36">
        <v>1955</v>
      </c>
      <c r="E36">
        <v>6927</v>
      </c>
      <c r="F36">
        <f t="shared" si="1"/>
        <v>5000</v>
      </c>
      <c r="G36">
        <v>1935</v>
      </c>
      <c r="H36">
        <v>6802</v>
      </c>
      <c r="I36">
        <f t="shared" si="2"/>
        <v>5000</v>
      </c>
      <c r="J36">
        <v>1942</v>
      </c>
      <c r="K36">
        <v>6970</v>
      </c>
      <c r="L36">
        <f t="shared" si="3"/>
        <v>5000</v>
      </c>
      <c r="M36">
        <v>1933</v>
      </c>
      <c r="N36">
        <v>6854</v>
      </c>
      <c r="O36">
        <f t="shared" si="4"/>
        <v>5000</v>
      </c>
      <c r="P36">
        <v>1907</v>
      </c>
      <c r="Q36">
        <v>6824</v>
      </c>
      <c r="R36">
        <f t="shared" si="5"/>
        <v>6824</v>
      </c>
      <c r="T36" s="25" t="s">
        <v>65</v>
      </c>
    </row>
    <row r="37" spans="1:18" ht="15">
      <c r="A37">
        <v>1933</v>
      </c>
      <c r="B37">
        <v>6935</v>
      </c>
      <c r="C37">
        <f t="shared" si="0"/>
        <v>5000</v>
      </c>
      <c r="D37">
        <v>1956</v>
      </c>
      <c r="E37">
        <v>6948</v>
      </c>
      <c r="F37">
        <f t="shared" si="1"/>
        <v>5000</v>
      </c>
      <c r="G37">
        <v>1936</v>
      </c>
      <c r="H37">
        <v>6842</v>
      </c>
      <c r="I37">
        <f t="shared" si="2"/>
        <v>5000</v>
      </c>
      <c r="J37">
        <v>1943</v>
      </c>
      <c r="K37">
        <v>6939</v>
      </c>
      <c r="L37">
        <f t="shared" si="3"/>
        <v>5000</v>
      </c>
      <c r="M37">
        <v>1934</v>
      </c>
      <c r="N37">
        <v>6805</v>
      </c>
      <c r="O37">
        <f t="shared" si="4"/>
        <v>5000</v>
      </c>
      <c r="P37">
        <v>1908</v>
      </c>
      <c r="Q37">
        <v>6837</v>
      </c>
      <c r="R37">
        <f t="shared" si="5"/>
        <v>6837</v>
      </c>
    </row>
    <row r="38" spans="1:18" ht="15">
      <c r="A38">
        <v>1934</v>
      </c>
      <c r="B38">
        <v>6868</v>
      </c>
      <c r="C38">
        <f t="shared" si="0"/>
        <v>5000</v>
      </c>
      <c r="D38">
        <v>1957</v>
      </c>
      <c r="E38">
        <v>6921</v>
      </c>
      <c r="F38">
        <f t="shared" si="1"/>
        <v>5000</v>
      </c>
      <c r="G38">
        <v>1937</v>
      </c>
      <c r="H38">
        <v>6866</v>
      </c>
      <c r="I38">
        <f t="shared" si="2"/>
        <v>5000</v>
      </c>
      <c r="J38">
        <v>1944</v>
      </c>
      <c r="K38">
        <v>6964</v>
      </c>
      <c r="L38">
        <f t="shared" si="3"/>
        <v>5000</v>
      </c>
      <c r="M38">
        <v>1935</v>
      </c>
      <c r="N38">
        <v>6836</v>
      </c>
      <c r="O38">
        <f t="shared" si="4"/>
        <v>5000</v>
      </c>
      <c r="P38">
        <v>1909</v>
      </c>
      <c r="Q38">
        <v>6844</v>
      </c>
      <c r="R38">
        <f t="shared" si="5"/>
        <v>6844</v>
      </c>
    </row>
    <row r="39" spans="1:18" ht="15">
      <c r="A39">
        <v>1935</v>
      </c>
      <c r="B39">
        <v>6909</v>
      </c>
      <c r="C39">
        <f t="shared" si="0"/>
        <v>5000</v>
      </c>
      <c r="D39">
        <v>1958</v>
      </c>
      <c r="E39">
        <v>6957</v>
      </c>
      <c r="F39">
        <f t="shared" si="1"/>
        <v>5000</v>
      </c>
      <c r="G39">
        <v>1938</v>
      </c>
      <c r="H39">
        <v>6815</v>
      </c>
      <c r="I39">
        <f t="shared" si="2"/>
        <v>5000</v>
      </c>
      <c r="J39">
        <v>1945</v>
      </c>
      <c r="K39">
        <v>7013</v>
      </c>
      <c r="L39">
        <f t="shared" si="3"/>
        <v>5000</v>
      </c>
      <c r="M39">
        <v>1936</v>
      </c>
      <c r="N39">
        <v>6836</v>
      </c>
      <c r="O39">
        <f t="shared" si="4"/>
        <v>5000</v>
      </c>
      <c r="P39">
        <v>1910</v>
      </c>
      <c r="Q39">
        <v>6864</v>
      </c>
      <c r="R39">
        <f t="shared" si="5"/>
        <v>6864</v>
      </c>
    </row>
    <row r="40" spans="1:18" ht="15">
      <c r="A40">
        <v>1936</v>
      </c>
      <c r="B40">
        <v>6879</v>
      </c>
      <c r="C40">
        <f t="shared" si="0"/>
        <v>5000</v>
      </c>
      <c r="D40">
        <v>1959</v>
      </c>
      <c r="E40">
        <v>6896</v>
      </c>
      <c r="F40">
        <f t="shared" si="1"/>
        <v>5000</v>
      </c>
      <c r="G40">
        <v>1939</v>
      </c>
      <c r="H40">
        <v>6830</v>
      </c>
      <c r="I40">
        <f t="shared" si="2"/>
        <v>5000</v>
      </c>
      <c r="J40">
        <v>1946</v>
      </c>
      <c r="K40">
        <v>7019</v>
      </c>
      <c r="L40">
        <f t="shared" si="3"/>
        <v>5000</v>
      </c>
      <c r="M40">
        <v>1937</v>
      </c>
      <c r="N40">
        <v>6873</v>
      </c>
      <c r="O40">
        <f t="shared" si="4"/>
        <v>5000</v>
      </c>
      <c r="P40">
        <v>1911</v>
      </c>
      <c r="Q40">
        <v>6850</v>
      </c>
      <c r="R40">
        <f t="shared" si="5"/>
        <v>6850</v>
      </c>
    </row>
    <row r="41" spans="1:18" ht="15">
      <c r="A41">
        <v>1937</v>
      </c>
      <c r="B41">
        <v>6932</v>
      </c>
      <c r="C41">
        <f t="shared" si="0"/>
        <v>5000</v>
      </c>
      <c r="D41">
        <v>1960</v>
      </c>
      <c r="E41">
        <v>6963</v>
      </c>
      <c r="F41">
        <f t="shared" si="1"/>
        <v>5000</v>
      </c>
      <c r="G41">
        <v>1940</v>
      </c>
      <c r="H41">
        <v>6848</v>
      </c>
      <c r="I41">
        <f t="shared" si="2"/>
        <v>5000</v>
      </c>
      <c r="J41">
        <v>1947</v>
      </c>
      <c r="K41">
        <v>6991</v>
      </c>
      <c r="L41">
        <f t="shared" si="3"/>
        <v>5000</v>
      </c>
      <c r="M41">
        <v>1938</v>
      </c>
      <c r="N41">
        <v>6866</v>
      </c>
      <c r="O41">
        <f t="shared" si="4"/>
        <v>5000</v>
      </c>
      <c r="P41">
        <v>1912</v>
      </c>
      <c r="Q41">
        <v>6820</v>
      </c>
      <c r="R41">
        <f t="shared" si="5"/>
        <v>6820</v>
      </c>
    </row>
    <row r="42" spans="1:18" ht="15">
      <c r="A42">
        <v>1938</v>
      </c>
      <c r="B42">
        <v>6924</v>
      </c>
      <c r="C42">
        <f t="shared" si="0"/>
        <v>5000</v>
      </c>
      <c r="D42">
        <v>1961</v>
      </c>
      <c r="E42">
        <v>6948</v>
      </c>
      <c r="F42">
        <f t="shared" si="1"/>
        <v>5000</v>
      </c>
      <c r="G42">
        <v>1941</v>
      </c>
      <c r="H42">
        <v>6781</v>
      </c>
      <c r="I42">
        <f t="shared" si="2"/>
        <v>5000</v>
      </c>
      <c r="J42">
        <v>1948</v>
      </c>
      <c r="K42">
        <v>7022</v>
      </c>
      <c r="L42">
        <f t="shared" si="3"/>
        <v>5000</v>
      </c>
      <c r="M42">
        <v>1939</v>
      </c>
      <c r="N42">
        <v>6869</v>
      </c>
      <c r="O42">
        <f t="shared" si="4"/>
        <v>5000</v>
      </c>
      <c r="P42">
        <v>1913</v>
      </c>
      <c r="Q42">
        <v>6828</v>
      </c>
      <c r="R42">
        <f t="shared" si="5"/>
        <v>6828</v>
      </c>
    </row>
    <row r="43" spans="1:18" ht="15">
      <c r="A43">
        <v>1939</v>
      </c>
      <c r="B43">
        <v>6932</v>
      </c>
      <c r="C43">
        <f t="shared" si="0"/>
        <v>5000</v>
      </c>
      <c r="D43">
        <v>1962</v>
      </c>
      <c r="E43">
        <v>6967</v>
      </c>
      <c r="F43">
        <f t="shared" si="1"/>
        <v>5000</v>
      </c>
      <c r="G43">
        <v>1942</v>
      </c>
      <c r="H43">
        <v>6863</v>
      </c>
      <c r="I43">
        <f t="shared" si="2"/>
        <v>5000</v>
      </c>
      <c r="J43">
        <v>1949</v>
      </c>
      <c r="K43">
        <v>6994</v>
      </c>
      <c r="L43">
        <f t="shared" si="3"/>
        <v>5000</v>
      </c>
      <c r="M43">
        <v>1940</v>
      </c>
      <c r="N43">
        <v>6882</v>
      </c>
      <c r="O43">
        <f t="shared" si="4"/>
        <v>5000</v>
      </c>
      <c r="P43">
        <v>1914</v>
      </c>
      <c r="Q43">
        <v>6837</v>
      </c>
      <c r="R43">
        <f t="shared" si="5"/>
        <v>6837</v>
      </c>
    </row>
    <row r="44" spans="1:18" ht="15">
      <c r="A44">
        <v>1940</v>
      </c>
      <c r="B44">
        <v>6966</v>
      </c>
      <c r="C44">
        <f t="shared" si="0"/>
        <v>5000</v>
      </c>
      <c r="D44">
        <v>1963</v>
      </c>
      <c r="E44">
        <v>6909</v>
      </c>
      <c r="F44">
        <f t="shared" si="1"/>
        <v>5000</v>
      </c>
      <c r="G44">
        <v>1943</v>
      </c>
      <c r="H44">
        <v>6811</v>
      </c>
      <c r="I44">
        <f t="shared" si="2"/>
        <v>5000</v>
      </c>
      <c r="J44">
        <v>1950</v>
      </c>
      <c r="K44">
        <v>6973</v>
      </c>
      <c r="L44">
        <f t="shared" si="3"/>
        <v>5000</v>
      </c>
      <c r="M44">
        <v>1941</v>
      </c>
      <c r="N44">
        <v>6839</v>
      </c>
      <c r="O44">
        <f t="shared" si="4"/>
        <v>5000</v>
      </c>
      <c r="P44">
        <v>1915</v>
      </c>
      <c r="Q44">
        <v>6870</v>
      </c>
      <c r="R44">
        <f t="shared" si="5"/>
        <v>6870</v>
      </c>
    </row>
    <row r="45" spans="1:18" ht="15">
      <c r="A45">
        <v>1941</v>
      </c>
      <c r="B45">
        <v>6918</v>
      </c>
      <c r="C45">
        <f t="shared" si="0"/>
        <v>5000</v>
      </c>
      <c r="D45">
        <v>1964</v>
      </c>
      <c r="E45">
        <v>6921</v>
      </c>
      <c r="F45">
        <f t="shared" si="1"/>
        <v>5000</v>
      </c>
      <c r="G45">
        <v>1944</v>
      </c>
      <c r="H45">
        <v>6818</v>
      </c>
      <c r="I45">
        <f t="shared" si="2"/>
        <v>5000</v>
      </c>
      <c r="J45">
        <v>1951</v>
      </c>
      <c r="K45">
        <v>7022</v>
      </c>
      <c r="L45">
        <f t="shared" si="3"/>
        <v>5000</v>
      </c>
      <c r="M45">
        <v>1942</v>
      </c>
      <c r="N45">
        <v>6888</v>
      </c>
      <c r="O45">
        <f t="shared" si="4"/>
        <v>5000</v>
      </c>
      <c r="P45">
        <v>1916</v>
      </c>
      <c r="Q45">
        <v>6858</v>
      </c>
      <c r="R45">
        <f t="shared" si="5"/>
        <v>6858</v>
      </c>
    </row>
    <row r="46" spans="1:18" ht="15">
      <c r="A46">
        <v>1942</v>
      </c>
      <c r="B46">
        <v>6945</v>
      </c>
      <c r="C46">
        <f t="shared" si="0"/>
        <v>5000</v>
      </c>
      <c r="D46">
        <v>1965</v>
      </c>
      <c r="E46">
        <v>6927</v>
      </c>
      <c r="F46">
        <f t="shared" si="1"/>
        <v>5000</v>
      </c>
      <c r="G46">
        <v>1945</v>
      </c>
      <c r="H46">
        <v>6879</v>
      </c>
      <c r="I46">
        <f t="shared" si="2"/>
        <v>5000</v>
      </c>
      <c r="J46">
        <v>1952</v>
      </c>
      <c r="K46">
        <v>7019</v>
      </c>
      <c r="L46">
        <f t="shared" si="3"/>
        <v>5000</v>
      </c>
      <c r="M46">
        <v>1943</v>
      </c>
      <c r="N46">
        <v>6854</v>
      </c>
      <c r="O46">
        <f t="shared" si="4"/>
        <v>5000</v>
      </c>
      <c r="P46">
        <v>1917</v>
      </c>
      <c r="Q46">
        <v>6853</v>
      </c>
      <c r="R46">
        <f t="shared" si="5"/>
        <v>6853</v>
      </c>
    </row>
    <row r="47" spans="1:18" ht="15">
      <c r="A47">
        <v>1943</v>
      </c>
      <c r="B47">
        <v>6912</v>
      </c>
      <c r="C47">
        <f t="shared" si="0"/>
        <v>5000</v>
      </c>
      <c r="D47">
        <v>1966</v>
      </c>
      <c r="E47">
        <v>6945</v>
      </c>
      <c r="F47">
        <f t="shared" si="1"/>
        <v>5000</v>
      </c>
      <c r="G47">
        <v>1946</v>
      </c>
      <c r="H47">
        <v>6876</v>
      </c>
      <c r="I47">
        <f t="shared" si="2"/>
        <v>5000</v>
      </c>
      <c r="J47">
        <v>1953</v>
      </c>
      <c r="K47">
        <v>7031</v>
      </c>
      <c r="L47">
        <f t="shared" si="3"/>
        <v>5000</v>
      </c>
      <c r="M47">
        <v>1944</v>
      </c>
      <c r="N47">
        <v>6869</v>
      </c>
      <c r="O47">
        <f t="shared" si="4"/>
        <v>5000</v>
      </c>
      <c r="P47">
        <v>1918</v>
      </c>
      <c r="Q47">
        <v>6883</v>
      </c>
      <c r="R47">
        <f t="shared" si="5"/>
        <v>6883</v>
      </c>
    </row>
    <row r="48" spans="1:18" ht="15">
      <c r="A48">
        <v>1944</v>
      </c>
      <c r="B48">
        <v>6943</v>
      </c>
      <c r="C48">
        <f t="shared" si="0"/>
        <v>5000</v>
      </c>
      <c r="D48">
        <v>1967</v>
      </c>
      <c r="E48">
        <v>6970</v>
      </c>
      <c r="F48">
        <f t="shared" si="1"/>
        <v>5000</v>
      </c>
      <c r="G48">
        <v>1947</v>
      </c>
      <c r="H48">
        <v>6836</v>
      </c>
      <c r="I48">
        <f t="shared" si="2"/>
        <v>5000</v>
      </c>
      <c r="J48">
        <v>1954</v>
      </c>
      <c r="K48">
        <v>6997</v>
      </c>
      <c r="L48">
        <f t="shared" si="3"/>
        <v>5000</v>
      </c>
      <c r="M48">
        <v>1945</v>
      </c>
      <c r="N48">
        <v>6930</v>
      </c>
      <c r="O48">
        <f t="shared" si="4"/>
        <v>5000</v>
      </c>
      <c r="P48">
        <v>1919</v>
      </c>
      <c r="Q48">
        <v>6912</v>
      </c>
      <c r="R48">
        <f t="shared" si="5"/>
        <v>6912</v>
      </c>
    </row>
    <row r="49" spans="1:18" ht="15">
      <c r="A49">
        <v>1945</v>
      </c>
      <c r="B49">
        <v>6986</v>
      </c>
      <c r="C49">
        <f t="shared" si="0"/>
        <v>5000</v>
      </c>
      <c r="D49">
        <v>1971</v>
      </c>
      <c r="E49">
        <v>7015</v>
      </c>
      <c r="F49">
        <f t="shared" si="1"/>
        <v>5000</v>
      </c>
      <c r="G49">
        <v>1948</v>
      </c>
      <c r="H49">
        <v>6897</v>
      </c>
      <c r="I49">
        <f t="shared" si="2"/>
        <v>5000</v>
      </c>
      <c r="J49">
        <v>1955</v>
      </c>
      <c r="K49">
        <v>7028</v>
      </c>
      <c r="L49">
        <f t="shared" si="3"/>
        <v>5000</v>
      </c>
      <c r="M49">
        <v>1946</v>
      </c>
      <c r="N49">
        <v>6937</v>
      </c>
      <c r="O49">
        <f t="shared" si="4"/>
        <v>5000</v>
      </c>
      <c r="P49">
        <v>1920</v>
      </c>
      <c r="Q49">
        <v>6872</v>
      </c>
      <c r="R49">
        <f t="shared" si="5"/>
        <v>6872</v>
      </c>
    </row>
    <row r="50" spans="1:18" ht="15">
      <c r="A50">
        <v>1946</v>
      </c>
      <c r="B50">
        <v>6987</v>
      </c>
      <c r="C50">
        <f t="shared" si="0"/>
        <v>5000</v>
      </c>
      <c r="D50">
        <v>1972</v>
      </c>
      <c r="E50">
        <v>7049</v>
      </c>
      <c r="F50">
        <f t="shared" si="1"/>
        <v>5000</v>
      </c>
      <c r="G50">
        <v>1949</v>
      </c>
      <c r="H50">
        <v>6863</v>
      </c>
      <c r="I50">
        <f t="shared" si="2"/>
        <v>5000</v>
      </c>
      <c r="J50">
        <v>1956</v>
      </c>
      <c r="K50">
        <v>7052</v>
      </c>
      <c r="L50">
        <f t="shared" si="3"/>
        <v>5000</v>
      </c>
      <c r="M50">
        <v>1947</v>
      </c>
      <c r="N50">
        <v>6906</v>
      </c>
      <c r="O50">
        <f t="shared" si="4"/>
        <v>5000</v>
      </c>
      <c r="P50">
        <v>1921</v>
      </c>
      <c r="Q50">
        <v>6896</v>
      </c>
      <c r="R50">
        <f t="shared" si="5"/>
        <v>6896</v>
      </c>
    </row>
    <row r="51" spans="1:18" ht="15">
      <c r="A51">
        <v>1947</v>
      </c>
      <c r="B51">
        <v>6944</v>
      </c>
      <c r="C51">
        <f t="shared" si="0"/>
        <v>5000</v>
      </c>
      <c r="D51">
        <v>1973</v>
      </c>
      <c r="E51">
        <v>7024</v>
      </c>
      <c r="F51">
        <f t="shared" si="1"/>
        <v>5000</v>
      </c>
      <c r="G51">
        <v>1950</v>
      </c>
      <c r="H51">
        <v>6833</v>
      </c>
      <c r="I51">
        <f t="shared" si="2"/>
        <v>5000</v>
      </c>
      <c r="J51">
        <v>1957</v>
      </c>
      <c r="K51">
        <v>7025</v>
      </c>
      <c r="L51">
        <f t="shared" si="3"/>
        <v>5000</v>
      </c>
      <c r="M51">
        <v>1948</v>
      </c>
      <c r="N51">
        <v>6927</v>
      </c>
      <c r="O51">
        <f t="shared" si="4"/>
        <v>5000</v>
      </c>
      <c r="P51">
        <v>1922</v>
      </c>
      <c r="Q51">
        <v>6864</v>
      </c>
      <c r="R51">
        <f t="shared" si="5"/>
        <v>6864</v>
      </c>
    </row>
    <row r="52" spans="1:18" ht="15">
      <c r="A52">
        <v>1948</v>
      </c>
      <c r="B52">
        <v>7002</v>
      </c>
      <c r="C52">
        <f t="shared" si="0"/>
        <v>5000</v>
      </c>
      <c r="D52">
        <v>1974</v>
      </c>
      <c r="E52">
        <v>6994</v>
      </c>
      <c r="F52">
        <f t="shared" si="1"/>
        <v>5000</v>
      </c>
      <c r="G52">
        <v>1951</v>
      </c>
      <c r="H52">
        <v>6882</v>
      </c>
      <c r="I52">
        <f t="shared" si="2"/>
        <v>5000</v>
      </c>
      <c r="J52">
        <v>1958</v>
      </c>
      <c r="K52">
        <v>7055</v>
      </c>
      <c r="L52">
        <f t="shared" si="3"/>
        <v>5000</v>
      </c>
      <c r="M52">
        <v>1949</v>
      </c>
      <c r="N52">
        <v>6906</v>
      </c>
      <c r="O52">
        <f t="shared" si="4"/>
        <v>5000</v>
      </c>
      <c r="P52">
        <v>1923</v>
      </c>
      <c r="Q52">
        <v>6871</v>
      </c>
      <c r="R52">
        <f t="shared" si="5"/>
        <v>6871</v>
      </c>
    </row>
    <row r="53" spans="1:18" ht="15">
      <c r="A53">
        <v>1949</v>
      </c>
      <c r="B53">
        <v>6971</v>
      </c>
      <c r="C53">
        <f t="shared" si="0"/>
        <v>5000</v>
      </c>
      <c r="D53">
        <v>1975</v>
      </c>
      <c r="E53">
        <v>7009</v>
      </c>
      <c r="F53">
        <f t="shared" si="1"/>
        <v>5000</v>
      </c>
      <c r="G53">
        <v>1952</v>
      </c>
      <c r="H53">
        <v>6894</v>
      </c>
      <c r="I53">
        <f t="shared" si="2"/>
        <v>5000</v>
      </c>
      <c r="J53">
        <v>1959</v>
      </c>
      <c r="K53">
        <v>7009</v>
      </c>
      <c r="L53">
        <f t="shared" si="3"/>
        <v>5000</v>
      </c>
      <c r="M53">
        <v>1950</v>
      </c>
      <c r="N53">
        <v>6879</v>
      </c>
      <c r="O53">
        <f t="shared" si="4"/>
        <v>5000</v>
      </c>
      <c r="P53">
        <v>1924</v>
      </c>
      <c r="Q53">
        <v>6884</v>
      </c>
      <c r="R53">
        <f t="shared" si="5"/>
        <v>6884</v>
      </c>
    </row>
    <row r="54" spans="1:18" ht="15">
      <c r="A54">
        <v>1950</v>
      </c>
      <c r="B54">
        <v>6936</v>
      </c>
      <c r="C54">
        <f t="shared" si="0"/>
        <v>5000</v>
      </c>
      <c r="D54">
        <v>1976</v>
      </c>
      <c r="E54">
        <v>6936</v>
      </c>
      <c r="F54">
        <f t="shared" si="1"/>
        <v>5000</v>
      </c>
      <c r="G54">
        <v>1953</v>
      </c>
      <c r="H54">
        <v>6894</v>
      </c>
      <c r="I54">
        <f t="shared" si="2"/>
        <v>5000</v>
      </c>
      <c r="J54">
        <v>1960</v>
      </c>
      <c r="K54">
        <v>7055</v>
      </c>
      <c r="L54">
        <f t="shared" si="3"/>
        <v>5000</v>
      </c>
      <c r="M54">
        <v>1951</v>
      </c>
      <c r="N54">
        <v>6924</v>
      </c>
      <c r="O54">
        <f t="shared" si="4"/>
        <v>5000</v>
      </c>
      <c r="P54">
        <v>1925</v>
      </c>
      <c r="Q54">
        <v>6844</v>
      </c>
      <c r="R54">
        <f t="shared" si="5"/>
        <v>6844</v>
      </c>
    </row>
    <row r="55" spans="1:18" ht="15">
      <c r="A55">
        <v>1951</v>
      </c>
      <c r="B55">
        <v>6994</v>
      </c>
      <c r="C55">
        <f t="shared" si="0"/>
        <v>5000</v>
      </c>
      <c r="D55">
        <v>1977</v>
      </c>
      <c r="E55">
        <v>6930</v>
      </c>
      <c r="F55">
        <f t="shared" si="1"/>
        <v>5000</v>
      </c>
      <c r="G55">
        <v>1954</v>
      </c>
      <c r="H55">
        <v>6836</v>
      </c>
      <c r="I55">
        <f t="shared" si="2"/>
        <v>5000</v>
      </c>
      <c r="J55">
        <v>1961</v>
      </c>
      <c r="K55">
        <v>7061</v>
      </c>
      <c r="L55">
        <f t="shared" si="3"/>
        <v>5000</v>
      </c>
      <c r="M55">
        <v>1952</v>
      </c>
      <c r="N55">
        <v>6924</v>
      </c>
      <c r="O55">
        <f t="shared" si="4"/>
        <v>5000</v>
      </c>
      <c r="P55">
        <v>1926</v>
      </c>
      <c r="Q55">
        <v>6849</v>
      </c>
      <c r="R55">
        <f t="shared" si="5"/>
        <v>6849</v>
      </c>
    </row>
    <row r="56" spans="1:18" ht="15">
      <c r="A56">
        <v>1952</v>
      </c>
      <c r="B56">
        <v>6992</v>
      </c>
      <c r="C56">
        <f t="shared" si="0"/>
        <v>5000</v>
      </c>
      <c r="D56">
        <v>1978</v>
      </c>
      <c r="E56">
        <v>7027</v>
      </c>
      <c r="F56">
        <f t="shared" si="1"/>
        <v>5000</v>
      </c>
      <c r="G56">
        <v>1955</v>
      </c>
      <c r="H56">
        <v>6885</v>
      </c>
      <c r="I56">
        <f t="shared" si="2"/>
        <v>5000</v>
      </c>
      <c r="J56">
        <v>1962</v>
      </c>
      <c r="K56">
        <v>7064</v>
      </c>
      <c r="L56">
        <f t="shared" si="3"/>
        <v>5000</v>
      </c>
      <c r="M56">
        <v>1953</v>
      </c>
      <c r="N56">
        <v>6937</v>
      </c>
      <c r="O56">
        <f t="shared" si="4"/>
        <v>5000</v>
      </c>
      <c r="P56">
        <v>1927</v>
      </c>
      <c r="Q56">
        <v>6882</v>
      </c>
      <c r="R56">
        <f t="shared" si="5"/>
        <v>6882</v>
      </c>
    </row>
    <row r="57" spans="1:18" ht="15">
      <c r="A57">
        <v>1953</v>
      </c>
      <c r="B57">
        <v>6991</v>
      </c>
      <c r="C57">
        <f t="shared" si="0"/>
        <v>5000</v>
      </c>
      <c r="D57">
        <v>1979</v>
      </c>
      <c r="E57">
        <v>6997</v>
      </c>
      <c r="F57">
        <f t="shared" si="1"/>
        <v>5000</v>
      </c>
      <c r="G57">
        <v>1956</v>
      </c>
      <c r="H57">
        <v>6909</v>
      </c>
      <c r="I57">
        <f t="shared" si="2"/>
        <v>5000</v>
      </c>
      <c r="J57">
        <v>1963</v>
      </c>
      <c r="K57">
        <v>6997</v>
      </c>
      <c r="L57">
        <f t="shared" si="3"/>
        <v>5000</v>
      </c>
      <c r="M57">
        <v>1954</v>
      </c>
      <c r="N57">
        <v>6903</v>
      </c>
      <c r="O57">
        <f t="shared" si="4"/>
        <v>5000</v>
      </c>
      <c r="P57">
        <v>1928</v>
      </c>
      <c r="Q57">
        <v>6848</v>
      </c>
      <c r="R57">
        <f t="shared" si="5"/>
        <v>6848</v>
      </c>
    </row>
    <row r="58" spans="1:18" ht="15">
      <c r="A58">
        <v>1954</v>
      </c>
      <c r="B58">
        <v>6959</v>
      </c>
      <c r="C58">
        <f t="shared" si="0"/>
        <v>5000</v>
      </c>
      <c r="D58">
        <v>1980</v>
      </c>
      <c r="E58">
        <v>6967</v>
      </c>
      <c r="F58">
        <f t="shared" si="1"/>
        <v>5000</v>
      </c>
      <c r="G58">
        <v>1957</v>
      </c>
      <c r="H58">
        <v>6879</v>
      </c>
      <c r="I58">
        <f t="shared" si="2"/>
        <v>5000</v>
      </c>
      <c r="J58">
        <v>1964</v>
      </c>
      <c r="K58">
        <v>7013</v>
      </c>
      <c r="L58">
        <f t="shared" si="3"/>
        <v>5000</v>
      </c>
      <c r="M58">
        <v>1955</v>
      </c>
      <c r="N58">
        <v>6921</v>
      </c>
      <c r="O58">
        <f t="shared" si="4"/>
        <v>5000</v>
      </c>
      <c r="P58">
        <v>1929</v>
      </c>
      <c r="Q58">
        <v>6857</v>
      </c>
      <c r="R58">
        <f t="shared" si="5"/>
        <v>6857</v>
      </c>
    </row>
    <row r="59" spans="1:18" ht="15">
      <c r="A59">
        <v>1955</v>
      </c>
      <c r="B59">
        <v>6997</v>
      </c>
      <c r="C59">
        <f t="shared" si="0"/>
        <v>5000</v>
      </c>
      <c r="D59">
        <v>1981</v>
      </c>
      <c r="E59">
        <v>6967</v>
      </c>
      <c r="F59">
        <f t="shared" si="1"/>
        <v>5000</v>
      </c>
      <c r="G59">
        <v>1958</v>
      </c>
      <c r="H59">
        <v>6909</v>
      </c>
      <c r="I59">
        <f t="shared" si="2"/>
        <v>5000</v>
      </c>
      <c r="J59">
        <v>1965</v>
      </c>
      <c r="K59">
        <v>7034</v>
      </c>
      <c r="L59">
        <f t="shared" si="3"/>
        <v>5000</v>
      </c>
      <c r="M59">
        <v>1956</v>
      </c>
      <c r="N59">
        <v>6949</v>
      </c>
      <c r="O59">
        <f t="shared" si="4"/>
        <v>5000</v>
      </c>
      <c r="P59">
        <v>1930</v>
      </c>
      <c r="Q59">
        <v>6845</v>
      </c>
      <c r="R59">
        <f t="shared" si="5"/>
        <v>6845</v>
      </c>
    </row>
    <row r="60" spans="1:18" ht="15">
      <c r="A60">
        <v>1956</v>
      </c>
      <c r="B60">
        <v>7016</v>
      </c>
      <c r="C60">
        <f t="shared" si="0"/>
        <v>5000</v>
      </c>
      <c r="D60">
        <v>1982</v>
      </c>
      <c r="E60">
        <v>7000</v>
      </c>
      <c r="F60">
        <f t="shared" si="1"/>
        <v>5000</v>
      </c>
      <c r="G60">
        <v>1959</v>
      </c>
      <c r="H60">
        <v>6857</v>
      </c>
      <c r="I60">
        <f t="shared" si="2"/>
        <v>5000</v>
      </c>
      <c r="J60">
        <v>1966</v>
      </c>
      <c r="K60">
        <v>7040</v>
      </c>
      <c r="L60">
        <f t="shared" si="3"/>
        <v>5000</v>
      </c>
      <c r="M60">
        <v>1957</v>
      </c>
      <c r="N60">
        <v>6915</v>
      </c>
      <c r="O60">
        <f t="shared" si="4"/>
        <v>5000</v>
      </c>
      <c r="P60">
        <v>1931</v>
      </c>
      <c r="Q60">
        <v>6873</v>
      </c>
      <c r="R60">
        <f t="shared" si="5"/>
        <v>6873</v>
      </c>
    </row>
    <row r="61" spans="1:18" ht="15">
      <c r="A61">
        <v>1957</v>
      </c>
      <c r="B61">
        <v>6998</v>
      </c>
      <c r="C61">
        <f t="shared" si="0"/>
        <v>5000</v>
      </c>
      <c r="D61">
        <v>1983</v>
      </c>
      <c r="E61">
        <v>7085</v>
      </c>
      <c r="F61">
        <f t="shared" si="1"/>
        <v>5000</v>
      </c>
      <c r="G61">
        <v>1960</v>
      </c>
      <c r="H61">
        <v>6909</v>
      </c>
      <c r="I61">
        <f t="shared" si="2"/>
        <v>5000</v>
      </c>
      <c r="J61">
        <v>1967</v>
      </c>
      <c r="K61">
        <v>7052</v>
      </c>
      <c r="L61">
        <f t="shared" si="3"/>
        <v>5000</v>
      </c>
      <c r="M61">
        <v>1958</v>
      </c>
      <c r="N61">
        <v>6949</v>
      </c>
      <c r="O61">
        <f t="shared" si="4"/>
        <v>5000</v>
      </c>
      <c r="P61">
        <v>1932</v>
      </c>
      <c r="Q61">
        <v>6884</v>
      </c>
      <c r="R61">
        <f t="shared" si="5"/>
        <v>6884</v>
      </c>
    </row>
    <row r="62" spans="1:18" ht="15">
      <c r="A62">
        <v>1958</v>
      </c>
      <c r="B62">
        <v>7032</v>
      </c>
      <c r="C62">
        <f t="shared" si="0"/>
        <v>5000</v>
      </c>
      <c r="D62">
        <v>1984</v>
      </c>
      <c r="E62">
        <v>7055</v>
      </c>
      <c r="F62">
        <f t="shared" si="1"/>
        <v>5000</v>
      </c>
      <c r="G62">
        <v>1961</v>
      </c>
      <c r="H62">
        <v>6906</v>
      </c>
      <c r="I62">
        <f t="shared" si="2"/>
        <v>5000</v>
      </c>
      <c r="J62">
        <v>1968</v>
      </c>
      <c r="K62">
        <v>7046</v>
      </c>
      <c r="L62">
        <f t="shared" si="3"/>
        <v>5000</v>
      </c>
      <c r="M62">
        <v>1959</v>
      </c>
      <c r="N62">
        <v>6924</v>
      </c>
      <c r="O62">
        <f t="shared" si="4"/>
        <v>5000</v>
      </c>
      <c r="P62">
        <v>1933</v>
      </c>
      <c r="Q62">
        <v>6921</v>
      </c>
      <c r="R62">
        <f t="shared" si="5"/>
        <v>6921</v>
      </c>
    </row>
    <row r="63" spans="1:18" ht="15">
      <c r="A63">
        <v>1959</v>
      </c>
      <c r="B63">
        <v>6959</v>
      </c>
      <c r="C63">
        <f t="shared" si="0"/>
        <v>5000</v>
      </c>
      <c r="D63">
        <v>1985</v>
      </c>
      <c r="E63">
        <v>7018</v>
      </c>
      <c r="F63">
        <f t="shared" si="1"/>
        <v>5000</v>
      </c>
      <c r="G63">
        <v>1962</v>
      </c>
      <c r="H63">
        <v>6921</v>
      </c>
      <c r="I63">
        <f t="shared" si="2"/>
        <v>5000</v>
      </c>
      <c r="J63">
        <v>1969</v>
      </c>
      <c r="K63">
        <v>7067</v>
      </c>
      <c r="L63">
        <f t="shared" si="3"/>
        <v>5000</v>
      </c>
      <c r="M63">
        <v>1960</v>
      </c>
      <c r="N63">
        <v>6958</v>
      </c>
      <c r="O63">
        <f t="shared" si="4"/>
        <v>5000</v>
      </c>
      <c r="P63">
        <v>1934</v>
      </c>
      <c r="Q63">
        <v>6883</v>
      </c>
      <c r="R63">
        <f t="shared" si="5"/>
        <v>6883</v>
      </c>
    </row>
    <row r="64" spans="1:18" ht="15">
      <c r="A64">
        <v>1960</v>
      </c>
      <c r="B64">
        <v>7034</v>
      </c>
      <c r="C64">
        <f t="shared" si="0"/>
        <v>5000</v>
      </c>
      <c r="D64">
        <v>1986</v>
      </c>
      <c r="E64">
        <v>7027</v>
      </c>
      <c r="F64">
        <f t="shared" si="1"/>
        <v>5000</v>
      </c>
      <c r="G64">
        <v>1963</v>
      </c>
      <c r="H64">
        <v>6833</v>
      </c>
      <c r="I64">
        <f t="shared" si="2"/>
        <v>5000</v>
      </c>
      <c r="J64">
        <v>1971</v>
      </c>
      <c r="K64">
        <v>7107</v>
      </c>
      <c r="L64">
        <f t="shared" si="3"/>
        <v>5000</v>
      </c>
      <c r="M64">
        <v>1961</v>
      </c>
      <c r="N64">
        <v>6958</v>
      </c>
      <c r="O64">
        <f t="shared" si="4"/>
        <v>5000</v>
      </c>
      <c r="P64">
        <v>1935</v>
      </c>
      <c r="Q64">
        <v>6902</v>
      </c>
      <c r="R64">
        <f t="shared" si="5"/>
        <v>6902</v>
      </c>
    </row>
    <row r="65" spans="1:18" ht="15">
      <c r="A65">
        <v>1961</v>
      </c>
      <c r="B65">
        <v>7031</v>
      </c>
      <c r="C65">
        <f t="shared" si="0"/>
        <v>5000</v>
      </c>
      <c r="D65">
        <v>1987</v>
      </c>
      <c r="E65">
        <v>7061</v>
      </c>
      <c r="F65">
        <f t="shared" si="1"/>
        <v>5000</v>
      </c>
      <c r="G65">
        <v>1964</v>
      </c>
      <c r="H65">
        <v>6872</v>
      </c>
      <c r="I65">
        <f t="shared" si="2"/>
        <v>5000</v>
      </c>
      <c r="J65">
        <v>1972</v>
      </c>
      <c r="K65">
        <v>7131</v>
      </c>
      <c r="L65">
        <f t="shared" si="3"/>
        <v>5000</v>
      </c>
      <c r="M65">
        <v>1962</v>
      </c>
      <c r="N65">
        <v>6970</v>
      </c>
      <c r="O65">
        <f t="shared" si="4"/>
        <v>5000</v>
      </c>
      <c r="P65">
        <v>1936</v>
      </c>
      <c r="Q65">
        <v>6916</v>
      </c>
      <c r="R65">
        <f t="shared" si="5"/>
        <v>6916</v>
      </c>
    </row>
    <row r="66" spans="1:18" ht="15">
      <c r="A66">
        <v>1962</v>
      </c>
      <c r="B66">
        <v>7043</v>
      </c>
      <c r="C66">
        <f t="shared" si="0"/>
        <v>5000</v>
      </c>
      <c r="D66">
        <v>1988</v>
      </c>
      <c r="E66">
        <v>6994</v>
      </c>
      <c r="F66">
        <f t="shared" si="1"/>
        <v>5000</v>
      </c>
      <c r="G66">
        <v>1965</v>
      </c>
      <c r="H66">
        <v>6891</v>
      </c>
      <c r="I66">
        <f t="shared" si="2"/>
        <v>5000</v>
      </c>
      <c r="J66">
        <v>1974</v>
      </c>
      <c r="K66">
        <v>7089</v>
      </c>
      <c r="L66">
        <f t="shared" si="3"/>
        <v>5000</v>
      </c>
      <c r="M66">
        <v>1963</v>
      </c>
      <c r="N66">
        <v>6906</v>
      </c>
      <c r="O66">
        <f t="shared" si="4"/>
        <v>5000</v>
      </c>
      <c r="P66">
        <v>1937</v>
      </c>
      <c r="Q66">
        <v>6948</v>
      </c>
      <c r="R66">
        <f t="shared" si="5"/>
        <v>6948</v>
      </c>
    </row>
    <row r="67" spans="1:18" ht="15">
      <c r="A67">
        <v>1963</v>
      </c>
      <c r="B67">
        <v>6967</v>
      </c>
      <c r="C67">
        <f t="shared" si="0"/>
        <v>5000</v>
      </c>
      <c r="D67">
        <v>1989</v>
      </c>
      <c r="E67">
        <v>7017</v>
      </c>
      <c r="F67">
        <f t="shared" si="1"/>
        <v>5000</v>
      </c>
      <c r="G67">
        <v>1966</v>
      </c>
      <c r="H67">
        <v>6876</v>
      </c>
      <c r="I67">
        <f t="shared" si="2"/>
        <v>5000</v>
      </c>
      <c r="J67">
        <v>1975</v>
      </c>
      <c r="K67">
        <v>7107</v>
      </c>
      <c r="L67">
        <f t="shared" si="3"/>
        <v>5000</v>
      </c>
      <c r="M67">
        <v>1964</v>
      </c>
      <c r="N67">
        <v>6924</v>
      </c>
      <c r="O67">
        <f t="shared" si="4"/>
        <v>5000</v>
      </c>
      <c r="P67">
        <v>1938</v>
      </c>
      <c r="Q67">
        <v>6940</v>
      </c>
      <c r="R67">
        <f t="shared" si="5"/>
        <v>6940</v>
      </c>
    </row>
    <row r="68" spans="1:18" ht="15">
      <c r="A68">
        <v>1964</v>
      </c>
      <c r="B68">
        <v>6991</v>
      </c>
      <c r="C68">
        <f t="shared" si="0"/>
        <v>5000</v>
      </c>
      <c r="D68">
        <v>1990</v>
      </c>
      <c r="E68">
        <v>6996</v>
      </c>
      <c r="F68">
        <f t="shared" si="1"/>
        <v>5000</v>
      </c>
      <c r="G68">
        <v>1967</v>
      </c>
      <c r="H68">
        <v>6912</v>
      </c>
      <c r="I68">
        <f t="shared" si="2"/>
        <v>5000</v>
      </c>
      <c r="J68">
        <v>1977</v>
      </c>
      <c r="K68">
        <v>7037</v>
      </c>
      <c r="L68">
        <f t="shared" si="3"/>
        <v>5000</v>
      </c>
      <c r="M68">
        <v>1965</v>
      </c>
      <c r="N68">
        <v>6949</v>
      </c>
      <c r="O68">
        <f t="shared" si="4"/>
        <v>5000</v>
      </c>
      <c r="P68">
        <v>1939</v>
      </c>
      <c r="Q68">
        <v>6948</v>
      </c>
      <c r="R68">
        <f t="shared" si="5"/>
        <v>6948</v>
      </c>
    </row>
    <row r="69" spans="1:18" ht="15">
      <c r="A69">
        <v>1965</v>
      </c>
      <c r="B69">
        <v>6985</v>
      </c>
      <c r="C69">
        <f t="shared" si="0"/>
        <v>5000</v>
      </c>
      <c r="D69">
        <v>1991</v>
      </c>
      <c r="E69">
        <v>7050</v>
      </c>
      <c r="F69">
        <f t="shared" si="1"/>
        <v>5000</v>
      </c>
      <c r="G69">
        <v>1968</v>
      </c>
      <c r="H69">
        <v>6876</v>
      </c>
      <c r="I69">
        <f t="shared" si="2"/>
        <v>5000</v>
      </c>
      <c r="J69">
        <v>1978</v>
      </c>
      <c r="K69">
        <v>7107</v>
      </c>
      <c r="L69">
        <f t="shared" si="3"/>
        <v>5000</v>
      </c>
      <c r="M69">
        <v>1966</v>
      </c>
      <c r="N69">
        <v>6943</v>
      </c>
      <c r="O69">
        <f t="shared" si="4"/>
        <v>5000</v>
      </c>
      <c r="P69">
        <v>1940</v>
      </c>
      <c r="Q69">
        <v>6941</v>
      </c>
      <c r="R69">
        <f t="shared" si="5"/>
        <v>6941</v>
      </c>
    </row>
    <row r="70" spans="1:18" ht="15">
      <c r="A70">
        <v>1966</v>
      </c>
      <c r="B70">
        <v>7009</v>
      </c>
      <c r="C70">
        <f t="shared" si="0"/>
        <v>5000</v>
      </c>
      <c r="D70">
        <v>1992</v>
      </c>
      <c r="E70">
        <v>7072</v>
      </c>
      <c r="F70">
        <f t="shared" si="1"/>
        <v>5000</v>
      </c>
      <c r="G70">
        <v>1969</v>
      </c>
      <c r="H70">
        <v>6894</v>
      </c>
      <c r="I70">
        <f t="shared" si="2"/>
        <v>5000</v>
      </c>
      <c r="J70">
        <v>1979</v>
      </c>
      <c r="K70">
        <v>7086</v>
      </c>
      <c r="L70">
        <f t="shared" si="3"/>
        <v>5000</v>
      </c>
      <c r="M70">
        <v>1967</v>
      </c>
      <c r="N70">
        <v>6967</v>
      </c>
      <c r="O70">
        <f t="shared" si="4"/>
        <v>5000</v>
      </c>
      <c r="P70">
        <v>1941</v>
      </c>
      <c r="Q70">
        <v>6906</v>
      </c>
      <c r="R70">
        <f t="shared" si="5"/>
        <v>6906</v>
      </c>
    </row>
    <row r="71" spans="1:18" ht="15">
      <c r="A71">
        <v>1967</v>
      </c>
      <c r="B71">
        <v>7043</v>
      </c>
      <c r="C71">
        <f t="shared" si="0"/>
        <v>5000</v>
      </c>
      <c r="D71">
        <v>1995</v>
      </c>
      <c r="E71">
        <v>7059</v>
      </c>
      <c r="F71">
        <f t="shared" si="1"/>
        <v>5000</v>
      </c>
      <c r="G71">
        <v>1970</v>
      </c>
      <c r="H71">
        <v>6955</v>
      </c>
      <c r="I71">
        <f t="shared" si="2"/>
        <v>5000</v>
      </c>
      <c r="J71">
        <v>1980</v>
      </c>
      <c r="K71">
        <v>7040</v>
      </c>
      <c r="L71">
        <f t="shared" si="3"/>
        <v>5000</v>
      </c>
      <c r="M71">
        <v>1968</v>
      </c>
      <c r="N71">
        <v>6952</v>
      </c>
      <c r="O71">
        <f t="shared" si="4"/>
        <v>5000</v>
      </c>
      <c r="P71">
        <v>1942</v>
      </c>
      <c r="Q71">
        <v>6960</v>
      </c>
      <c r="R71">
        <f t="shared" si="5"/>
        <v>6960</v>
      </c>
    </row>
    <row r="72" spans="1:18" ht="15">
      <c r="A72">
        <v>1968</v>
      </c>
      <c r="B72">
        <v>7028</v>
      </c>
      <c r="C72">
        <f t="shared" si="0"/>
        <v>5000</v>
      </c>
      <c r="D72">
        <v>1996</v>
      </c>
      <c r="E72">
        <v>7116</v>
      </c>
      <c r="F72">
        <f t="shared" si="1"/>
        <v>5000</v>
      </c>
      <c r="G72">
        <v>1971</v>
      </c>
      <c r="H72">
        <v>6961</v>
      </c>
      <c r="I72">
        <f t="shared" si="2"/>
        <v>5000</v>
      </c>
      <c r="J72">
        <v>1981</v>
      </c>
      <c r="K72">
        <v>7040</v>
      </c>
      <c r="L72">
        <f t="shared" si="3"/>
        <v>5000</v>
      </c>
      <c r="M72">
        <v>1970</v>
      </c>
      <c r="N72">
        <v>6991</v>
      </c>
      <c r="O72">
        <f t="shared" si="4"/>
        <v>5000</v>
      </c>
      <c r="P72">
        <v>1943</v>
      </c>
      <c r="Q72">
        <v>6927</v>
      </c>
      <c r="R72">
        <f t="shared" si="5"/>
        <v>6927</v>
      </c>
    </row>
    <row r="73" spans="1:18" ht="15">
      <c r="A73">
        <v>1969</v>
      </c>
      <c r="B73">
        <v>7055</v>
      </c>
      <c r="C73">
        <f t="shared" si="0"/>
        <v>5000</v>
      </c>
      <c r="D73">
        <v>1997</v>
      </c>
      <c r="E73">
        <v>7117</v>
      </c>
      <c r="F73">
        <f t="shared" si="1"/>
        <v>5000</v>
      </c>
      <c r="G73">
        <v>1972</v>
      </c>
      <c r="H73">
        <v>7025</v>
      </c>
      <c r="I73">
        <f t="shared" si="2"/>
        <v>5000</v>
      </c>
      <c r="J73">
        <v>1982</v>
      </c>
      <c r="K73">
        <v>7080</v>
      </c>
      <c r="L73">
        <f t="shared" si="3"/>
        <v>5000</v>
      </c>
      <c r="M73">
        <v>1971</v>
      </c>
      <c r="N73">
        <v>6997</v>
      </c>
      <c r="O73">
        <f t="shared" si="4"/>
        <v>5000</v>
      </c>
      <c r="P73">
        <v>1944</v>
      </c>
      <c r="Q73">
        <v>6932</v>
      </c>
      <c r="R73">
        <f t="shared" si="5"/>
        <v>6932</v>
      </c>
    </row>
    <row r="74" spans="1:18" ht="15">
      <c r="A74">
        <v>1970</v>
      </c>
      <c r="B74">
        <v>7055</v>
      </c>
      <c r="C74">
        <f t="shared" si="0"/>
        <v>5000</v>
      </c>
      <c r="D74">
        <v>1999</v>
      </c>
      <c r="E74">
        <v>7111</v>
      </c>
      <c r="F74">
        <f t="shared" si="1"/>
        <v>5000</v>
      </c>
      <c r="G74">
        <v>1973</v>
      </c>
      <c r="H74">
        <v>6982</v>
      </c>
      <c r="I74">
        <f t="shared" si="2"/>
        <v>5000</v>
      </c>
      <c r="J74">
        <v>1983</v>
      </c>
      <c r="K74">
        <v>7162</v>
      </c>
      <c r="L74">
        <f t="shared" si="3"/>
        <v>5000</v>
      </c>
      <c r="M74">
        <v>1972</v>
      </c>
      <c r="N74">
        <v>7028</v>
      </c>
      <c r="O74">
        <f t="shared" si="4"/>
        <v>5000</v>
      </c>
      <c r="P74">
        <v>1945</v>
      </c>
      <c r="Q74">
        <v>6994</v>
      </c>
      <c r="R74">
        <f t="shared" si="5"/>
        <v>6994</v>
      </c>
    </row>
    <row r="75" spans="1:18" ht="15">
      <c r="A75">
        <v>1971</v>
      </c>
      <c r="B75">
        <v>7073</v>
      </c>
      <c r="C75">
        <f t="shared" si="0"/>
        <v>5000</v>
      </c>
      <c r="D75">
        <v>2000</v>
      </c>
      <c r="E75">
        <v>7073</v>
      </c>
      <c r="F75">
        <f t="shared" si="1"/>
        <v>5000</v>
      </c>
      <c r="G75">
        <v>1974</v>
      </c>
      <c r="H75">
        <v>6936</v>
      </c>
      <c r="I75">
        <f t="shared" si="2"/>
        <v>5000</v>
      </c>
      <c r="J75">
        <v>1984</v>
      </c>
      <c r="K75">
        <v>7141</v>
      </c>
      <c r="L75">
        <f t="shared" si="3"/>
        <v>5000</v>
      </c>
      <c r="M75">
        <v>1973</v>
      </c>
      <c r="N75">
        <v>7010</v>
      </c>
      <c r="O75">
        <f t="shared" si="4"/>
        <v>5000</v>
      </c>
      <c r="P75">
        <v>1946</v>
      </c>
      <c r="Q75">
        <v>7000</v>
      </c>
      <c r="R75">
        <f t="shared" si="5"/>
        <v>7000</v>
      </c>
    </row>
    <row r="76" spans="1:18" ht="15">
      <c r="A76">
        <v>1972</v>
      </c>
      <c r="B76">
        <v>7131</v>
      </c>
      <c r="C76">
        <f t="shared" si="0"/>
        <v>5000</v>
      </c>
      <c r="D76">
        <v>2001</v>
      </c>
      <c r="E76">
        <v>7084</v>
      </c>
      <c r="F76">
        <f t="shared" si="1"/>
        <v>5000</v>
      </c>
      <c r="G76">
        <v>1975</v>
      </c>
      <c r="H76">
        <v>6961</v>
      </c>
      <c r="I76">
        <f t="shared" si="2"/>
        <v>5000</v>
      </c>
      <c r="J76">
        <v>1985</v>
      </c>
      <c r="K76">
        <v>7119</v>
      </c>
      <c r="L76">
        <f t="shared" si="3"/>
        <v>5000</v>
      </c>
      <c r="M76">
        <v>1974</v>
      </c>
      <c r="N76">
        <v>6988</v>
      </c>
      <c r="O76">
        <f t="shared" si="4"/>
        <v>5000</v>
      </c>
      <c r="P76">
        <v>1947</v>
      </c>
      <c r="Q76">
        <v>6979</v>
      </c>
      <c r="R76">
        <f t="shared" si="5"/>
        <v>6979</v>
      </c>
    </row>
    <row r="77" spans="1:18" ht="15">
      <c r="A77">
        <v>1973</v>
      </c>
      <c r="B77">
        <v>7101</v>
      </c>
      <c r="C77">
        <f t="shared" si="0"/>
        <v>5000</v>
      </c>
      <c r="D77">
        <v>2002</v>
      </c>
      <c r="E77">
        <v>7062</v>
      </c>
      <c r="F77">
        <f t="shared" si="1"/>
        <v>5000</v>
      </c>
      <c r="G77">
        <v>1976</v>
      </c>
      <c r="H77">
        <v>6891</v>
      </c>
      <c r="I77">
        <f t="shared" si="2"/>
        <v>5000</v>
      </c>
      <c r="J77">
        <v>1986</v>
      </c>
      <c r="K77">
        <v>7125</v>
      </c>
      <c r="L77">
        <f t="shared" si="3"/>
        <v>5000</v>
      </c>
      <c r="M77">
        <v>1975</v>
      </c>
      <c r="N77">
        <v>7004</v>
      </c>
      <c r="O77">
        <f t="shared" si="4"/>
        <v>5000</v>
      </c>
      <c r="P77">
        <v>1948</v>
      </c>
      <c r="Q77">
        <v>7001</v>
      </c>
      <c r="R77">
        <f t="shared" si="5"/>
        <v>7001</v>
      </c>
    </row>
    <row r="78" spans="1:18" ht="15">
      <c r="A78">
        <v>1974</v>
      </c>
      <c r="B78">
        <v>7073</v>
      </c>
      <c r="C78">
        <f t="shared" si="0"/>
        <v>5000</v>
      </c>
      <c r="G78">
        <v>1977</v>
      </c>
      <c r="H78">
        <v>6866</v>
      </c>
      <c r="I78">
        <f t="shared" si="2"/>
        <v>5000</v>
      </c>
      <c r="J78">
        <v>1987</v>
      </c>
      <c r="K78">
        <v>7147</v>
      </c>
      <c r="L78">
        <f t="shared" si="3"/>
        <v>5000</v>
      </c>
      <c r="M78">
        <v>1977</v>
      </c>
      <c r="N78">
        <v>6943</v>
      </c>
      <c r="O78">
        <f t="shared" si="4"/>
        <v>5000</v>
      </c>
      <c r="P78">
        <v>1949</v>
      </c>
      <c r="Q78">
        <v>6979</v>
      </c>
      <c r="R78">
        <f t="shared" si="5"/>
        <v>6979</v>
      </c>
    </row>
    <row r="79" spans="1:18" ht="15">
      <c r="A79">
        <v>1975</v>
      </c>
      <c r="B79">
        <v>7095</v>
      </c>
      <c r="C79">
        <f t="shared" si="0"/>
        <v>5000</v>
      </c>
      <c r="G79">
        <v>1978</v>
      </c>
      <c r="H79">
        <v>6967</v>
      </c>
      <c r="I79">
        <f t="shared" si="2"/>
        <v>5000</v>
      </c>
      <c r="J79">
        <v>1988</v>
      </c>
      <c r="K79">
        <v>7098</v>
      </c>
      <c r="L79">
        <f t="shared" si="3"/>
        <v>5000</v>
      </c>
      <c r="M79">
        <v>1978</v>
      </c>
      <c r="N79">
        <v>7031</v>
      </c>
      <c r="O79">
        <f t="shared" si="4"/>
        <v>5000</v>
      </c>
      <c r="P79">
        <v>1950</v>
      </c>
      <c r="Q79">
        <v>6956</v>
      </c>
      <c r="R79">
        <f t="shared" si="5"/>
        <v>6956</v>
      </c>
    </row>
    <row r="80" spans="1:18" ht="15">
      <c r="A80">
        <v>1976</v>
      </c>
      <c r="B80">
        <v>7012</v>
      </c>
      <c r="C80">
        <f t="shared" si="0"/>
        <v>5000</v>
      </c>
      <c r="G80">
        <v>1979</v>
      </c>
      <c r="H80">
        <v>6970</v>
      </c>
      <c r="I80">
        <f t="shared" si="2"/>
        <v>5000</v>
      </c>
      <c r="J80">
        <v>1989</v>
      </c>
      <c r="K80">
        <v>7108</v>
      </c>
      <c r="L80">
        <f t="shared" si="3"/>
        <v>5000</v>
      </c>
      <c r="M80">
        <v>1979</v>
      </c>
      <c r="N80">
        <v>6988</v>
      </c>
      <c r="O80">
        <f t="shared" si="4"/>
        <v>5000</v>
      </c>
      <c r="P80">
        <v>1951</v>
      </c>
      <c r="Q80">
        <v>7004</v>
      </c>
      <c r="R80">
        <f t="shared" si="5"/>
        <v>7004</v>
      </c>
    </row>
    <row r="81" spans="1:18" ht="15">
      <c r="A81">
        <v>1977</v>
      </c>
      <c r="B81">
        <v>7009</v>
      </c>
      <c r="C81">
        <f t="shared" si="0"/>
        <v>5000</v>
      </c>
      <c r="G81">
        <v>1980</v>
      </c>
      <c r="H81">
        <v>6888</v>
      </c>
      <c r="I81">
        <f t="shared" si="2"/>
        <v>5000</v>
      </c>
      <c r="J81">
        <v>1990</v>
      </c>
      <c r="K81">
        <v>7108</v>
      </c>
      <c r="L81">
        <f t="shared" si="3"/>
        <v>5000</v>
      </c>
      <c r="M81">
        <v>1980</v>
      </c>
      <c r="N81">
        <v>6949</v>
      </c>
      <c r="O81">
        <f t="shared" si="4"/>
        <v>5000</v>
      </c>
      <c r="P81">
        <v>1952</v>
      </c>
      <c r="Q81">
        <v>6998</v>
      </c>
      <c r="R81">
        <f t="shared" si="5"/>
        <v>6998</v>
      </c>
    </row>
    <row r="82" spans="1:18" ht="15">
      <c r="A82">
        <v>1978</v>
      </c>
      <c r="B82">
        <v>7113</v>
      </c>
      <c r="C82">
        <f t="shared" si="0"/>
        <v>5000</v>
      </c>
      <c r="G82">
        <v>1981</v>
      </c>
      <c r="H82">
        <v>6854</v>
      </c>
      <c r="I82">
        <f t="shared" si="2"/>
        <v>5000</v>
      </c>
      <c r="J82">
        <v>1991</v>
      </c>
      <c r="K82">
        <v>7130</v>
      </c>
      <c r="L82">
        <f t="shared" si="3"/>
        <v>5000</v>
      </c>
      <c r="M82">
        <v>1981</v>
      </c>
      <c r="N82">
        <v>6952</v>
      </c>
      <c r="O82">
        <f t="shared" si="4"/>
        <v>5000</v>
      </c>
      <c r="P82">
        <v>1953</v>
      </c>
      <c r="Q82">
        <v>7012</v>
      </c>
      <c r="R82">
        <f t="shared" si="5"/>
        <v>7012</v>
      </c>
    </row>
    <row r="83" spans="1:18" ht="15">
      <c r="A83">
        <v>1979</v>
      </c>
      <c r="B83">
        <v>7089</v>
      </c>
      <c r="C83">
        <f t="shared" si="0"/>
        <v>5000</v>
      </c>
      <c r="G83">
        <v>1982</v>
      </c>
      <c r="H83">
        <v>6927</v>
      </c>
      <c r="I83">
        <f t="shared" si="2"/>
        <v>5000</v>
      </c>
      <c r="J83">
        <v>1993</v>
      </c>
      <c r="K83">
        <v>7168</v>
      </c>
      <c r="L83">
        <f t="shared" si="3"/>
        <v>5000</v>
      </c>
      <c r="M83">
        <v>1982</v>
      </c>
      <c r="N83">
        <v>6994</v>
      </c>
      <c r="O83">
        <f t="shared" si="4"/>
        <v>5000</v>
      </c>
      <c r="P83">
        <v>1954</v>
      </c>
      <c r="Q83">
        <v>6974</v>
      </c>
      <c r="R83">
        <f t="shared" si="5"/>
        <v>6974</v>
      </c>
    </row>
    <row r="84" spans="1:18" ht="15">
      <c r="A84">
        <v>1980</v>
      </c>
      <c r="B84">
        <v>7055</v>
      </c>
      <c r="C84">
        <f t="shared" si="0"/>
        <v>5000</v>
      </c>
      <c r="G84">
        <v>1983</v>
      </c>
      <c r="H84">
        <v>7007</v>
      </c>
      <c r="I84">
        <f t="shared" si="2"/>
        <v>5000</v>
      </c>
      <c r="J84">
        <v>1994</v>
      </c>
      <c r="K84">
        <v>7118</v>
      </c>
      <c r="L84">
        <f t="shared" si="3"/>
        <v>5000</v>
      </c>
      <c r="M84">
        <v>1983</v>
      </c>
      <c r="N84">
        <v>7065</v>
      </c>
      <c r="O84">
        <f t="shared" si="4"/>
        <v>5000</v>
      </c>
      <c r="P84">
        <v>1955</v>
      </c>
      <c r="Q84">
        <v>7006</v>
      </c>
      <c r="R84">
        <f t="shared" si="5"/>
        <v>7006</v>
      </c>
    </row>
    <row r="85" spans="1:18" ht="15">
      <c r="A85">
        <v>1981</v>
      </c>
      <c r="B85">
        <v>7049</v>
      </c>
      <c r="C85">
        <f t="shared" si="0"/>
        <v>5000</v>
      </c>
      <c r="G85">
        <v>1984</v>
      </c>
      <c r="H85">
        <v>7007</v>
      </c>
      <c r="I85">
        <f t="shared" si="2"/>
        <v>5000</v>
      </c>
      <c r="J85">
        <v>1995</v>
      </c>
      <c r="K85">
        <v>7134</v>
      </c>
      <c r="L85">
        <f t="shared" si="3"/>
        <v>5000</v>
      </c>
      <c r="M85">
        <v>1984</v>
      </c>
      <c r="N85">
        <v>7046</v>
      </c>
      <c r="O85">
        <f t="shared" si="4"/>
        <v>5000</v>
      </c>
      <c r="P85">
        <v>1956</v>
      </c>
      <c r="Q85">
        <v>7026</v>
      </c>
      <c r="R85">
        <f t="shared" si="5"/>
        <v>7026</v>
      </c>
    </row>
    <row r="86" spans="1:18" ht="15">
      <c r="A86">
        <v>1982</v>
      </c>
      <c r="B86">
        <v>7085</v>
      </c>
      <c r="C86">
        <f t="shared" si="0"/>
        <v>5000</v>
      </c>
      <c r="G86">
        <v>1985</v>
      </c>
      <c r="H86">
        <v>6955</v>
      </c>
      <c r="I86">
        <f t="shared" si="2"/>
        <v>5000</v>
      </c>
      <c r="J86">
        <v>1996</v>
      </c>
      <c r="K86">
        <v>7202</v>
      </c>
      <c r="L86">
        <f t="shared" si="3"/>
        <v>5000</v>
      </c>
      <c r="M86">
        <v>1985</v>
      </c>
      <c r="N86">
        <v>7004</v>
      </c>
      <c r="O86">
        <f t="shared" si="4"/>
        <v>5000</v>
      </c>
      <c r="P86">
        <v>1957</v>
      </c>
      <c r="Q86">
        <v>6996</v>
      </c>
      <c r="R86">
        <f t="shared" si="5"/>
        <v>6996</v>
      </c>
    </row>
    <row r="87" spans="1:18" ht="15">
      <c r="A87">
        <v>1983</v>
      </c>
      <c r="B87">
        <v>7171</v>
      </c>
      <c r="C87">
        <f t="shared" si="0"/>
        <v>5000</v>
      </c>
      <c r="G87">
        <v>1986</v>
      </c>
      <c r="H87">
        <v>6943</v>
      </c>
      <c r="I87">
        <f t="shared" si="2"/>
        <v>5000</v>
      </c>
      <c r="J87">
        <v>1997</v>
      </c>
      <c r="K87">
        <v>7188</v>
      </c>
      <c r="L87">
        <f t="shared" si="3"/>
        <v>5000</v>
      </c>
      <c r="M87">
        <v>1986</v>
      </c>
      <c r="N87">
        <v>7016</v>
      </c>
      <c r="O87">
        <f t="shared" si="4"/>
        <v>5000</v>
      </c>
      <c r="P87">
        <v>1958</v>
      </c>
      <c r="Q87">
        <v>7015</v>
      </c>
      <c r="R87">
        <f t="shared" si="5"/>
        <v>7015</v>
      </c>
    </row>
    <row r="88" spans="1:18" ht="15">
      <c r="A88">
        <v>1984</v>
      </c>
      <c r="B88">
        <v>7146</v>
      </c>
      <c r="C88">
        <f t="shared" si="0"/>
        <v>5000</v>
      </c>
      <c r="G88">
        <v>1987</v>
      </c>
      <c r="H88">
        <v>6970</v>
      </c>
      <c r="I88">
        <f t="shared" si="2"/>
        <v>5000</v>
      </c>
      <c r="J88">
        <v>1998</v>
      </c>
      <c r="K88">
        <v>7229</v>
      </c>
      <c r="L88">
        <f t="shared" si="3"/>
        <v>5000</v>
      </c>
      <c r="M88">
        <v>1987</v>
      </c>
      <c r="N88">
        <v>7034</v>
      </c>
      <c r="O88">
        <f t="shared" si="4"/>
        <v>5000</v>
      </c>
      <c r="P88">
        <v>1959</v>
      </c>
      <c r="Q88">
        <v>6994</v>
      </c>
      <c r="R88">
        <f t="shared" si="5"/>
        <v>6994</v>
      </c>
    </row>
    <row r="89" spans="1:18" ht="15">
      <c r="A89">
        <v>1985</v>
      </c>
      <c r="B89">
        <v>7107</v>
      </c>
      <c r="C89">
        <f t="shared" si="0"/>
        <v>5000</v>
      </c>
      <c r="G89">
        <v>1988</v>
      </c>
      <c r="H89">
        <v>6910</v>
      </c>
      <c r="I89">
        <f t="shared" si="2"/>
        <v>5000</v>
      </c>
      <c r="J89">
        <v>1999</v>
      </c>
      <c r="K89">
        <v>7173</v>
      </c>
      <c r="L89">
        <f t="shared" si="3"/>
        <v>5000</v>
      </c>
      <c r="M89">
        <v>1988</v>
      </c>
      <c r="N89">
        <v>6991</v>
      </c>
      <c r="O89">
        <f t="shared" si="4"/>
        <v>5000</v>
      </c>
      <c r="P89">
        <v>1960</v>
      </c>
      <c r="Q89">
        <v>7033</v>
      </c>
      <c r="R89">
        <f t="shared" si="5"/>
        <v>7033</v>
      </c>
    </row>
    <row r="90" spans="1:18" ht="15">
      <c r="A90">
        <v>1986</v>
      </c>
      <c r="B90">
        <v>7113</v>
      </c>
      <c r="C90">
        <f t="shared" si="0"/>
        <v>5000</v>
      </c>
      <c r="G90">
        <v>1989</v>
      </c>
      <c r="H90">
        <v>6929</v>
      </c>
      <c r="I90">
        <f t="shared" si="2"/>
        <v>5000</v>
      </c>
      <c r="J90">
        <v>2000</v>
      </c>
      <c r="K90">
        <v>7143</v>
      </c>
      <c r="L90">
        <f t="shared" si="3"/>
        <v>5000</v>
      </c>
      <c r="M90">
        <v>1989</v>
      </c>
      <c r="N90">
        <v>6988</v>
      </c>
      <c r="O90">
        <f t="shared" si="4"/>
        <v>5000</v>
      </c>
      <c r="P90">
        <v>1961</v>
      </c>
      <c r="Q90">
        <v>7023</v>
      </c>
      <c r="R90">
        <f t="shared" si="5"/>
        <v>7023</v>
      </c>
    </row>
    <row r="91" spans="1:18" ht="15">
      <c r="A91">
        <v>1987</v>
      </c>
      <c r="B91">
        <v>7143</v>
      </c>
      <c r="C91">
        <f t="shared" si="0"/>
        <v>5000</v>
      </c>
      <c r="G91">
        <v>1990</v>
      </c>
      <c r="H91">
        <v>6923</v>
      </c>
      <c r="I91">
        <f t="shared" si="2"/>
        <v>5000</v>
      </c>
      <c r="J91">
        <v>2001</v>
      </c>
      <c r="K91">
        <v>7155</v>
      </c>
      <c r="L91">
        <f t="shared" si="3"/>
        <v>5000</v>
      </c>
      <c r="M91">
        <v>1990</v>
      </c>
      <c r="N91">
        <v>6997</v>
      </c>
      <c r="O91">
        <f t="shared" si="4"/>
        <v>5000</v>
      </c>
      <c r="P91">
        <v>1962</v>
      </c>
      <c r="Q91">
        <v>7033</v>
      </c>
      <c r="R91">
        <f t="shared" si="5"/>
        <v>7033</v>
      </c>
    </row>
    <row r="92" spans="1:18" ht="15">
      <c r="A92">
        <v>1988</v>
      </c>
      <c r="B92">
        <v>7067</v>
      </c>
      <c r="C92">
        <f t="shared" si="0"/>
        <v>5000</v>
      </c>
      <c r="G92">
        <v>1991</v>
      </c>
      <c r="H92">
        <v>6970</v>
      </c>
      <c r="I92">
        <f t="shared" si="2"/>
        <v>5000</v>
      </c>
      <c r="J92">
        <v>2002</v>
      </c>
      <c r="K92">
        <v>7138</v>
      </c>
      <c r="L92">
        <f t="shared" si="3"/>
        <v>5000</v>
      </c>
      <c r="M92">
        <v>1991</v>
      </c>
      <c r="N92">
        <v>7029</v>
      </c>
      <c r="O92">
        <f t="shared" si="4"/>
        <v>5000</v>
      </c>
      <c r="P92">
        <v>1963</v>
      </c>
      <c r="Q92">
        <v>6962</v>
      </c>
      <c r="R92">
        <f t="shared" si="5"/>
        <v>6962</v>
      </c>
    </row>
    <row r="93" spans="1:18" ht="15">
      <c r="A93">
        <v>1989</v>
      </c>
      <c r="B93">
        <v>7092</v>
      </c>
      <c r="C93">
        <f t="shared" si="0"/>
        <v>5000</v>
      </c>
      <c r="G93">
        <v>1992</v>
      </c>
      <c r="H93">
        <v>6978</v>
      </c>
      <c r="I93">
        <f t="shared" si="2"/>
        <v>5000</v>
      </c>
      <c r="J93">
        <v>2003</v>
      </c>
      <c r="K93">
        <v>7188</v>
      </c>
      <c r="L93">
        <f t="shared" si="3"/>
        <v>5000</v>
      </c>
      <c r="M93">
        <v>1992</v>
      </c>
      <c r="N93">
        <v>7044</v>
      </c>
      <c r="O93">
        <f t="shared" si="4"/>
        <v>5000</v>
      </c>
      <c r="P93">
        <v>1964</v>
      </c>
      <c r="Q93">
        <v>6984</v>
      </c>
      <c r="R93">
        <f t="shared" si="5"/>
        <v>6984</v>
      </c>
    </row>
    <row r="94" spans="1:18" ht="15">
      <c r="A94">
        <v>1990</v>
      </c>
      <c r="B94">
        <v>7080</v>
      </c>
      <c r="C94">
        <f t="shared" si="0"/>
        <v>5000</v>
      </c>
      <c r="G94">
        <v>1993</v>
      </c>
      <c r="H94">
        <v>7027</v>
      </c>
      <c r="I94">
        <f t="shared" si="2"/>
        <v>5000</v>
      </c>
      <c r="J94">
        <v>2004</v>
      </c>
      <c r="K94">
        <v>7192</v>
      </c>
      <c r="L94">
        <f t="shared" si="3"/>
        <v>5000</v>
      </c>
      <c r="M94">
        <v>1993</v>
      </c>
      <c r="N94">
        <v>7053</v>
      </c>
      <c r="O94">
        <f t="shared" si="4"/>
        <v>5000</v>
      </c>
      <c r="P94">
        <v>1965</v>
      </c>
      <c r="Q94">
        <v>7002</v>
      </c>
      <c r="R94">
        <f t="shared" si="5"/>
        <v>7002</v>
      </c>
    </row>
    <row r="95" spans="1:18" ht="15">
      <c r="A95">
        <v>1991</v>
      </c>
      <c r="B95">
        <v>7142</v>
      </c>
      <c r="C95">
        <f t="shared" si="0"/>
        <v>5000</v>
      </c>
      <c r="G95">
        <v>1994</v>
      </c>
      <c r="H95">
        <v>6979</v>
      </c>
      <c r="I95">
        <f t="shared" si="2"/>
        <v>5000</v>
      </c>
      <c r="J95">
        <v>2005</v>
      </c>
      <c r="K95">
        <v>7244</v>
      </c>
      <c r="L95">
        <f t="shared" si="3"/>
        <v>5000</v>
      </c>
      <c r="M95">
        <v>1994</v>
      </c>
      <c r="N95">
        <v>7013</v>
      </c>
      <c r="O95">
        <f t="shared" si="4"/>
        <v>5000</v>
      </c>
      <c r="P95">
        <v>1966</v>
      </c>
      <c r="Q95">
        <v>6996</v>
      </c>
      <c r="R95">
        <f t="shared" si="5"/>
        <v>6996</v>
      </c>
    </row>
    <row r="96" spans="1:18" ht="15">
      <c r="A96">
        <v>1992</v>
      </c>
      <c r="B96">
        <v>7165</v>
      </c>
      <c r="C96">
        <f t="shared" si="0"/>
        <v>5000</v>
      </c>
      <c r="G96">
        <v>1995</v>
      </c>
      <c r="H96">
        <v>6968</v>
      </c>
      <c r="I96">
        <f t="shared" si="2"/>
        <v>5000</v>
      </c>
      <c r="M96">
        <v>1995</v>
      </c>
      <c r="N96">
        <v>7032</v>
      </c>
      <c r="O96">
        <f t="shared" si="4"/>
        <v>5000</v>
      </c>
      <c r="P96">
        <v>1967</v>
      </c>
      <c r="Q96">
        <v>7020</v>
      </c>
      <c r="R96">
        <f t="shared" si="5"/>
        <v>7020</v>
      </c>
    </row>
    <row r="97" spans="1:18" ht="15">
      <c r="A97">
        <v>1993</v>
      </c>
      <c r="B97">
        <v>7158</v>
      </c>
      <c r="C97">
        <f aca="true" t="shared" si="6" ref="C97:C109">IF($J$4=6,B97,5000)</f>
        <v>5000</v>
      </c>
      <c r="G97">
        <v>1996</v>
      </c>
      <c r="H97">
        <v>7121</v>
      </c>
      <c r="I97">
        <f aca="true" t="shared" si="7" ref="I97:I104">IF($J$4=4,H97,5000)</f>
        <v>5000</v>
      </c>
      <c r="M97">
        <v>1996</v>
      </c>
      <c r="N97">
        <v>7116</v>
      </c>
      <c r="O97">
        <f aca="true" t="shared" si="8" ref="O97:O103">IF($J$4=2,N97,5000)</f>
        <v>5000</v>
      </c>
      <c r="P97">
        <v>1968</v>
      </c>
      <c r="Q97">
        <v>7002</v>
      </c>
      <c r="R97">
        <f aca="true" t="shared" si="9" ref="R97:R133">IF($J$4=1,Q97,5000)</f>
        <v>7002</v>
      </c>
    </row>
    <row r="98" spans="1:18" ht="15">
      <c r="A98">
        <v>1994</v>
      </c>
      <c r="B98">
        <v>7103</v>
      </c>
      <c r="C98">
        <f t="shared" si="6"/>
        <v>5000</v>
      </c>
      <c r="G98">
        <v>1997</v>
      </c>
      <c r="H98">
        <v>7027</v>
      </c>
      <c r="I98">
        <f t="shared" si="7"/>
        <v>5000</v>
      </c>
      <c r="M98">
        <v>1997</v>
      </c>
      <c r="N98">
        <v>7086</v>
      </c>
      <c r="O98">
        <f t="shared" si="8"/>
        <v>5000</v>
      </c>
      <c r="P98">
        <v>1969</v>
      </c>
      <c r="Q98">
        <v>7023</v>
      </c>
      <c r="R98">
        <f t="shared" si="9"/>
        <v>7023</v>
      </c>
    </row>
    <row r="99" spans="1:18" ht="15">
      <c r="A99">
        <v>1995</v>
      </c>
      <c r="B99">
        <v>7139</v>
      </c>
      <c r="C99">
        <f t="shared" si="6"/>
        <v>5000</v>
      </c>
      <c r="G99">
        <v>1998</v>
      </c>
      <c r="H99">
        <v>7104</v>
      </c>
      <c r="I99">
        <f t="shared" si="7"/>
        <v>5000</v>
      </c>
      <c r="M99">
        <v>1998</v>
      </c>
      <c r="N99">
        <v>7114</v>
      </c>
      <c r="O99">
        <f t="shared" si="8"/>
        <v>5000</v>
      </c>
      <c r="P99">
        <v>1970</v>
      </c>
      <c r="Q99">
        <v>7054</v>
      </c>
      <c r="R99">
        <f t="shared" si="9"/>
        <v>7054</v>
      </c>
    </row>
    <row r="100" spans="1:18" ht="15">
      <c r="A100">
        <v>1996</v>
      </c>
      <c r="B100">
        <v>7217</v>
      </c>
      <c r="C100">
        <f t="shared" si="6"/>
        <v>5000</v>
      </c>
      <c r="G100">
        <v>1999</v>
      </c>
      <c r="H100">
        <v>6997</v>
      </c>
      <c r="I100">
        <f t="shared" si="7"/>
        <v>5000</v>
      </c>
      <c r="M100">
        <v>2002</v>
      </c>
      <c r="N100">
        <v>7037</v>
      </c>
      <c r="O100">
        <f t="shared" si="8"/>
        <v>5000</v>
      </c>
      <c r="P100">
        <v>1971</v>
      </c>
      <c r="Q100">
        <v>7051</v>
      </c>
      <c r="R100">
        <f t="shared" si="9"/>
        <v>7051</v>
      </c>
    </row>
    <row r="101" spans="1:18" ht="15">
      <c r="A101">
        <v>1997</v>
      </c>
      <c r="B101">
        <v>7212</v>
      </c>
      <c r="C101">
        <f t="shared" si="6"/>
        <v>5000</v>
      </c>
      <c r="G101">
        <v>2000</v>
      </c>
      <c r="H101">
        <v>6967</v>
      </c>
      <c r="I101">
        <f t="shared" si="7"/>
        <v>5000</v>
      </c>
      <c r="M101">
        <v>2003</v>
      </c>
      <c r="N101">
        <v>7081</v>
      </c>
      <c r="O101">
        <f t="shared" si="8"/>
        <v>5000</v>
      </c>
      <c r="P101">
        <v>1972</v>
      </c>
      <c r="Q101">
        <v>7084</v>
      </c>
      <c r="R101">
        <f t="shared" si="9"/>
        <v>7084</v>
      </c>
    </row>
    <row r="102" spans="1:18" ht="15">
      <c r="A102">
        <v>1998</v>
      </c>
      <c r="B102">
        <v>7264</v>
      </c>
      <c r="C102">
        <f t="shared" si="6"/>
        <v>5000</v>
      </c>
      <c r="G102">
        <v>2001</v>
      </c>
      <c r="H102">
        <v>6977</v>
      </c>
      <c r="I102">
        <f t="shared" si="7"/>
        <v>5000</v>
      </c>
      <c r="M102">
        <v>2004</v>
      </c>
      <c r="N102">
        <v>7087</v>
      </c>
      <c r="O102">
        <f t="shared" si="8"/>
        <v>5000</v>
      </c>
      <c r="P102">
        <v>1973</v>
      </c>
      <c r="Q102">
        <v>7084</v>
      </c>
      <c r="R102">
        <f t="shared" si="9"/>
        <v>7084</v>
      </c>
    </row>
    <row r="103" spans="1:18" ht="15">
      <c r="A103">
        <v>1999</v>
      </c>
      <c r="B103">
        <v>7206</v>
      </c>
      <c r="C103">
        <f t="shared" si="6"/>
        <v>5000</v>
      </c>
      <c r="G103">
        <v>2002</v>
      </c>
      <c r="H103">
        <v>6945</v>
      </c>
      <c r="I103">
        <f t="shared" si="7"/>
        <v>5000</v>
      </c>
      <c r="M103">
        <v>2005</v>
      </c>
      <c r="N103">
        <v>7133</v>
      </c>
      <c r="O103">
        <f t="shared" si="8"/>
        <v>5000</v>
      </c>
      <c r="P103">
        <v>1974</v>
      </c>
      <c r="Q103">
        <v>7042</v>
      </c>
      <c r="R103">
        <f t="shared" si="9"/>
        <v>7042</v>
      </c>
    </row>
    <row r="104" spans="1:18" ht="15">
      <c r="A104">
        <v>2000</v>
      </c>
      <c r="B104">
        <v>7172</v>
      </c>
      <c r="C104">
        <f t="shared" si="6"/>
        <v>5000</v>
      </c>
      <c r="G104">
        <v>2005</v>
      </c>
      <c r="H104">
        <v>7069</v>
      </c>
      <c r="I104">
        <f t="shared" si="7"/>
        <v>5000</v>
      </c>
      <c r="P104">
        <v>1975</v>
      </c>
      <c r="Q104">
        <v>7060</v>
      </c>
      <c r="R104">
        <f t="shared" si="9"/>
        <v>7060</v>
      </c>
    </row>
    <row r="105" spans="1:18" ht="15">
      <c r="A105">
        <v>2001</v>
      </c>
      <c r="B105">
        <v>7167</v>
      </c>
      <c r="C105">
        <f t="shared" si="6"/>
        <v>5000</v>
      </c>
      <c r="P105">
        <v>1976</v>
      </c>
      <c r="Q105">
        <v>7014</v>
      </c>
      <c r="R105">
        <f t="shared" si="9"/>
        <v>7014</v>
      </c>
    </row>
    <row r="106" spans="1:18" ht="15">
      <c r="A106">
        <v>2002</v>
      </c>
      <c r="B106">
        <v>7141</v>
      </c>
      <c r="C106">
        <f t="shared" si="6"/>
        <v>5000</v>
      </c>
      <c r="P106">
        <v>1977</v>
      </c>
      <c r="Q106">
        <v>6993</v>
      </c>
      <c r="R106">
        <f t="shared" si="9"/>
        <v>6993</v>
      </c>
    </row>
    <row r="107" spans="1:18" ht="15">
      <c r="A107">
        <v>2003</v>
      </c>
      <c r="B107">
        <v>7213</v>
      </c>
      <c r="C107">
        <f t="shared" si="6"/>
        <v>5000</v>
      </c>
      <c r="P107">
        <v>1978</v>
      </c>
      <c r="Q107">
        <v>7072</v>
      </c>
      <c r="R107">
        <f t="shared" si="9"/>
        <v>7072</v>
      </c>
    </row>
    <row r="108" spans="1:18" ht="15">
      <c r="A108">
        <v>2004</v>
      </c>
      <c r="B108">
        <v>7213</v>
      </c>
      <c r="C108">
        <f t="shared" si="6"/>
        <v>5000</v>
      </c>
      <c r="P108">
        <v>1979</v>
      </c>
      <c r="Q108">
        <v>7048</v>
      </c>
      <c r="R108">
        <f t="shared" si="9"/>
        <v>7048</v>
      </c>
    </row>
    <row r="109" spans="1:18" ht="15">
      <c r="A109">
        <v>2005</v>
      </c>
      <c r="B109">
        <v>7272</v>
      </c>
      <c r="C109">
        <f t="shared" si="6"/>
        <v>5000</v>
      </c>
      <c r="P109">
        <v>1980</v>
      </c>
      <c r="Q109">
        <v>6999</v>
      </c>
      <c r="R109">
        <f t="shared" si="9"/>
        <v>6999</v>
      </c>
    </row>
    <row r="110" spans="16:18" ht="15">
      <c r="P110">
        <v>1981</v>
      </c>
      <c r="Q110">
        <v>7002</v>
      </c>
      <c r="R110">
        <f t="shared" si="9"/>
        <v>7002</v>
      </c>
    </row>
    <row r="111" spans="16:18" ht="15">
      <c r="P111">
        <v>1982</v>
      </c>
      <c r="Q111">
        <v>7051</v>
      </c>
      <c r="R111">
        <f t="shared" si="9"/>
        <v>7051</v>
      </c>
    </row>
    <row r="112" spans="16:18" ht="15">
      <c r="P112">
        <v>1983</v>
      </c>
      <c r="Q112">
        <v>7112</v>
      </c>
      <c r="R112">
        <f t="shared" si="9"/>
        <v>7112</v>
      </c>
    </row>
    <row r="113" spans="16:18" ht="15">
      <c r="P113">
        <v>1984</v>
      </c>
      <c r="Q113">
        <v>7094</v>
      </c>
      <c r="R113">
        <f t="shared" si="9"/>
        <v>7094</v>
      </c>
    </row>
    <row r="114" spans="16:18" ht="15">
      <c r="P114">
        <v>1985</v>
      </c>
      <c r="Q114">
        <v>7063</v>
      </c>
      <c r="R114">
        <f t="shared" si="9"/>
        <v>7063</v>
      </c>
    </row>
    <row r="115" spans="16:18" ht="15">
      <c r="P115">
        <v>1986</v>
      </c>
      <c r="Q115">
        <v>7060</v>
      </c>
      <c r="R115">
        <f t="shared" si="9"/>
        <v>7060</v>
      </c>
    </row>
    <row r="116" spans="16:18" ht="15">
      <c r="P116">
        <v>1987</v>
      </c>
      <c r="Q116">
        <v>7081</v>
      </c>
      <c r="R116">
        <f t="shared" si="9"/>
        <v>7081</v>
      </c>
    </row>
    <row r="117" spans="16:18" ht="15">
      <c r="P117">
        <v>1988</v>
      </c>
      <c r="Q117">
        <v>7042</v>
      </c>
      <c r="R117">
        <f t="shared" si="9"/>
        <v>7042</v>
      </c>
    </row>
    <row r="118" spans="16:18" ht="15">
      <c r="P118">
        <v>1989</v>
      </c>
      <c r="Q118">
        <v>7036</v>
      </c>
      <c r="R118">
        <f t="shared" si="9"/>
        <v>7036</v>
      </c>
    </row>
    <row r="119" spans="16:18" ht="15">
      <c r="P119">
        <v>1991</v>
      </c>
      <c r="Q119">
        <v>7089</v>
      </c>
      <c r="R119">
        <f t="shared" si="9"/>
        <v>7089</v>
      </c>
    </row>
    <row r="120" spans="16:18" ht="15">
      <c r="P120">
        <v>1992</v>
      </c>
      <c r="Q120">
        <v>7100</v>
      </c>
      <c r="R120">
        <f t="shared" si="9"/>
        <v>7100</v>
      </c>
    </row>
    <row r="121" spans="16:18" ht="15">
      <c r="P121">
        <v>1993</v>
      </c>
      <c r="Q121">
        <v>7124</v>
      </c>
      <c r="R121">
        <f t="shared" si="9"/>
        <v>7124</v>
      </c>
    </row>
    <row r="122" spans="16:18" ht="15">
      <c r="P122">
        <v>1994</v>
      </c>
      <c r="Q122">
        <v>7078</v>
      </c>
      <c r="R122">
        <f t="shared" si="9"/>
        <v>7078</v>
      </c>
    </row>
    <row r="123" spans="16:18" ht="15">
      <c r="P123">
        <v>1995</v>
      </c>
      <c r="Q123">
        <v>7087</v>
      </c>
      <c r="R123">
        <f t="shared" si="9"/>
        <v>7087</v>
      </c>
    </row>
    <row r="124" spans="16:18" ht="15">
      <c r="P124">
        <v>1996</v>
      </c>
      <c r="Q124">
        <v>7159</v>
      </c>
      <c r="R124">
        <f t="shared" si="9"/>
        <v>7159</v>
      </c>
    </row>
    <row r="125" spans="16:18" ht="15">
      <c r="P125">
        <v>1997</v>
      </c>
      <c r="Q125">
        <v>7136</v>
      </c>
      <c r="R125">
        <f t="shared" si="9"/>
        <v>7136</v>
      </c>
    </row>
    <row r="126" spans="16:18" ht="15">
      <c r="P126">
        <v>1998</v>
      </c>
      <c r="Q126">
        <v>7177</v>
      </c>
      <c r="R126">
        <f t="shared" si="9"/>
        <v>7177</v>
      </c>
    </row>
    <row r="127" spans="16:18" ht="15">
      <c r="P127">
        <v>1999</v>
      </c>
      <c r="Q127">
        <v>7112</v>
      </c>
      <c r="R127">
        <f t="shared" si="9"/>
        <v>7112</v>
      </c>
    </row>
    <row r="128" spans="16:18" ht="15">
      <c r="P128">
        <v>2000</v>
      </c>
      <c r="Q128">
        <v>7077</v>
      </c>
      <c r="R128">
        <f t="shared" si="9"/>
        <v>7077</v>
      </c>
    </row>
    <row r="129" spans="16:18" ht="15">
      <c r="P129">
        <v>2001</v>
      </c>
      <c r="Q129">
        <v>7100</v>
      </c>
      <c r="R129">
        <f t="shared" si="9"/>
        <v>7100</v>
      </c>
    </row>
    <row r="130" spans="16:18" ht="15">
      <c r="P130">
        <v>2002</v>
      </c>
      <c r="Q130">
        <v>7084</v>
      </c>
      <c r="R130">
        <f t="shared" si="9"/>
        <v>7084</v>
      </c>
    </row>
    <row r="131" spans="16:18" ht="15">
      <c r="P131">
        <v>2003</v>
      </c>
      <c r="Q131">
        <v>7125</v>
      </c>
      <c r="R131">
        <f t="shared" si="9"/>
        <v>7125</v>
      </c>
    </row>
    <row r="132" spans="16:18" ht="15">
      <c r="P132">
        <v>2004</v>
      </c>
      <c r="Q132">
        <v>7125</v>
      </c>
      <c r="R132">
        <f t="shared" si="9"/>
        <v>7125</v>
      </c>
    </row>
    <row r="133" spans="16:18" ht="15">
      <c r="P133">
        <v>2005</v>
      </c>
      <c r="Q133">
        <v>7173</v>
      </c>
      <c r="R133">
        <f t="shared" si="9"/>
        <v>7173</v>
      </c>
    </row>
  </sheetData>
  <hyperlinks>
    <hyperlink ref="D26" r:id="rId1" display="click here"/>
    <hyperlink ref="J27" r:id="rId2" display="Sinex 2008"/>
    <hyperlink ref="K25" r:id="rId3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27"/>
  <sheetViews>
    <sheetView showGridLines="0" workbookViewId="0" topLeftCell="A1">
      <selection activeCell="K27" sqref="K27"/>
    </sheetView>
  </sheetViews>
  <sheetFormatPr defaultColWidth="9.00390625" defaultRowHeight="15"/>
  <sheetData>
    <row r="1" spans="1:3" ht="18">
      <c r="A1" s="12" t="s">
        <v>11</v>
      </c>
      <c r="B1" s="13"/>
      <c r="C1" s="13"/>
    </row>
    <row r="2" ht="15">
      <c r="E2" s="16" t="s">
        <v>15</v>
      </c>
    </row>
    <row r="3" ht="15">
      <c r="K3" s="10" t="s">
        <v>5</v>
      </c>
    </row>
    <row r="4" spans="2:11" ht="15">
      <c r="B4" s="9" t="s">
        <v>10</v>
      </c>
      <c r="C4" s="6">
        <f>C5/10</f>
        <v>3.6</v>
      </c>
      <c r="D4" t="s">
        <v>3</v>
      </c>
      <c r="E4" s="4" t="s">
        <v>7</v>
      </c>
      <c r="F4" s="3">
        <v>1</v>
      </c>
      <c r="H4" s="9" t="s">
        <v>2</v>
      </c>
      <c r="I4" s="6">
        <f>I5/20</f>
        <v>0</v>
      </c>
      <c r="K4" s="11">
        <f>G11-H14</f>
        <v>0</v>
      </c>
    </row>
    <row r="5" spans="3:9" ht="15">
      <c r="C5" s="5">
        <v>36</v>
      </c>
      <c r="D5" t="s">
        <v>4</v>
      </c>
      <c r="H5" s="4" t="s">
        <v>9</v>
      </c>
      <c r="I5" s="5">
        <v>0</v>
      </c>
    </row>
    <row r="6" spans="5:6" ht="15">
      <c r="E6" s="4" t="s">
        <v>8</v>
      </c>
      <c r="F6" s="8">
        <f>IF(I4=0,"",F4+I4)</f>
      </c>
    </row>
    <row r="8" spans="1:10" ht="15">
      <c r="A8" s="1">
        <v>0</v>
      </c>
      <c r="B8" s="1">
        <f>C4</f>
        <v>3.6</v>
      </c>
      <c r="E8" s="2">
        <f>G11</f>
        <v>3.611111111111111</v>
      </c>
      <c r="F8" s="2">
        <f>F4</f>
        <v>1</v>
      </c>
      <c r="I8" s="19">
        <f>H13</f>
        <v>3.611111111111111</v>
      </c>
      <c r="J8" s="19">
        <f>F4+I4</f>
        <v>1</v>
      </c>
    </row>
    <row r="9" spans="1:10" ht="15">
      <c r="A9" s="1">
        <v>5</v>
      </c>
      <c r="B9" s="1">
        <v>0</v>
      </c>
      <c r="E9" s="2">
        <v>10</v>
      </c>
      <c r="F9" s="2">
        <f>F4</f>
        <v>1</v>
      </c>
      <c r="I9" s="19">
        <v>10</v>
      </c>
      <c r="J9" s="19">
        <f>F4+I4</f>
        <v>1</v>
      </c>
    </row>
    <row r="10" spans="1:10" ht="15">
      <c r="A10" s="1">
        <v>10</v>
      </c>
      <c r="B10" s="1">
        <v>0</v>
      </c>
      <c r="G10" s="20">
        <f>G11</f>
        <v>3.611111111111111</v>
      </c>
      <c r="H10" s="20">
        <f>H11+0.5*H11</f>
        <v>1.5</v>
      </c>
      <c r="I10" s="20"/>
      <c r="J10" s="20"/>
    </row>
    <row r="11" spans="1:10" ht="15">
      <c r="A11" s="1">
        <v>0</v>
      </c>
      <c r="B11" s="1">
        <v>0</v>
      </c>
      <c r="D11" s="1" t="s">
        <v>0</v>
      </c>
      <c r="E11" s="1">
        <f>-B8/5</f>
        <v>-0.72</v>
      </c>
      <c r="G11" s="20">
        <f>(H11-E12)/E11</f>
        <v>3.611111111111111</v>
      </c>
      <c r="H11" s="20">
        <f>F4</f>
        <v>1</v>
      </c>
      <c r="I11" s="20"/>
      <c r="J11" s="20"/>
    </row>
    <row r="12" spans="1:10" ht="15">
      <c r="A12" s="1">
        <v>0</v>
      </c>
      <c r="B12" s="1">
        <f>C4</f>
        <v>3.6</v>
      </c>
      <c r="D12" s="1" t="s">
        <v>1</v>
      </c>
      <c r="E12" s="1">
        <f>B8</f>
        <v>3.6</v>
      </c>
      <c r="G12" s="20"/>
      <c r="H12" s="20"/>
      <c r="I12" s="20"/>
      <c r="J12" s="20"/>
    </row>
    <row r="13" spans="7:10" ht="15">
      <c r="G13" s="20"/>
      <c r="H13" s="20">
        <f>(I14-E12)/E11</f>
        <v>3.611111111111111</v>
      </c>
      <c r="I13" s="20">
        <f>I14+(H10-H11)</f>
        <v>1.5</v>
      </c>
      <c r="J13" s="20"/>
    </row>
    <row r="14" spans="7:10" ht="15">
      <c r="G14" s="20"/>
      <c r="H14" s="20">
        <f>H13</f>
        <v>3.611111111111111</v>
      </c>
      <c r="I14" s="20">
        <f>J9</f>
        <v>1</v>
      </c>
      <c r="J14" s="20"/>
    </row>
    <row r="22" ht="15">
      <c r="D22" s="16" t="s">
        <v>14</v>
      </c>
    </row>
    <row r="24" spans="5:9" ht="15">
      <c r="E24" s="32" t="s">
        <v>42</v>
      </c>
      <c r="I24" s="5"/>
    </row>
    <row r="26" spans="3:4" ht="15">
      <c r="C26" s="4" t="s">
        <v>49</v>
      </c>
      <c r="D26" t="s">
        <v>53</v>
      </c>
    </row>
    <row r="27" spans="4:10" ht="15">
      <c r="D27" s="34" t="s">
        <v>32</v>
      </c>
      <c r="J27" s="7" t="s">
        <v>6</v>
      </c>
    </row>
  </sheetData>
  <hyperlinks>
    <hyperlink ref="J27" r:id="rId1" display="Sinex 2008"/>
    <hyperlink ref="D27" r:id="rId2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82"/>
  <sheetViews>
    <sheetView showGridLines="0" workbookViewId="0" topLeftCell="A1">
      <selection activeCell="K27" sqref="K27"/>
    </sheetView>
  </sheetViews>
  <sheetFormatPr defaultColWidth="9.00390625" defaultRowHeight="15"/>
  <sheetData>
    <row r="1" ht="18">
      <c r="A1" s="24" t="s">
        <v>22</v>
      </c>
    </row>
    <row r="2" spans="5:11" ht="15">
      <c r="E2" s="4" t="s">
        <v>19</v>
      </c>
      <c r="K2" s="21" t="s">
        <v>17</v>
      </c>
    </row>
    <row r="3" spans="3:10" ht="15">
      <c r="C3" s="4" t="s">
        <v>23</v>
      </c>
      <c r="D3" s="8">
        <f>(E3/10)</f>
        <v>3.5</v>
      </c>
      <c r="E3" s="21">
        <v>35</v>
      </c>
      <c r="H3" s="4" t="s">
        <v>24</v>
      </c>
      <c r="I3" s="8">
        <f>(J3-15)/10</f>
        <v>0</v>
      </c>
      <c r="J3" s="21">
        <v>15</v>
      </c>
    </row>
    <row r="4" spans="5:11" ht="15">
      <c r="E4" s="4" t="s">
        <v>20</v>
      </c>
      <c r="K4" t="s">
        <v>18</v>
      </c>
    </row>
    <row r="6" spans="3:4" ht="15">
      <c r="C6">
        <v>3</v>
      </c>
      <c r="D6">
        <f>5+I3</f>
        <v>5</v>
      </c>
    </row>
    <row r="7" spans="1:10" ht="15">
      <c r="A7">
        <v>-0.25</v>
      </c>
      <c r="B7">
        <f aca="true" t="shared" si="0" ref="B7:B16">$D$3</f>
        <v>3.5</v>
      </c>
      <c r="C7">
        <v>3</v>
      </c>
      <c r="D7">
        <f>4+I3</f>
        <v>4</v>
      </c>
      <c r="J7" s="22" t="s">
        <v>16</v>
      </c>
    </row>
    <row r="8" spans="1:10" ht="15">
      <c r="A8">
        <v>0</v>
      </c>
      <c r="B8">
        <f t="shared" si="0"/>
        <v>3.5</v>
      </c>
      <c r="C8">
        <v>3</v>
      </c>
      <c r="D8">
        <f>3+I3</f>
        <v>3</v>
      </c>
      <c r="E8">
        <v>2.7</v>
      </c>
      <c r="F8">
        <f aca="true" t="shared" si="1" ref="F8:F14">$D$3</f>
        <v>3.5</v>
      </c>
      <c r="J8" s="8">
        <f>D3-I3</f>
        <v>3.5</v>
      </c>
    </row>
    <row r="9" spans="1:6" ht="15">
      <c r="A9">
        <v>1</v>
      </c>
      <c r="B9">
        <f t="shared" si="0"/>
        <v>3.5</v>
      </c>
      <c r="C9">
        <v>3</v>
      </c>
      <c r="D9">
        <f>2+I3</f>
        <v>2</v>
      </c>
      <c r="E9">
        <v>2.8</v>
      </c>
      <c r="F9">
        <f t="shared" si="1"/>
        <v>3.5</v>
      </c>
    </row>
    <row r="10" spans="1:6" ht="15">
      <c r="A10">
        <v>2</v>
      </c>
      <c r="B10">
        <f t="shared" si="0"/>
        <v>3.5</v>
      </c>
      <c r="C10">
        <v>3</v>
      </c>
      <c r="D10">
        <f>1+I3</f>
        <v>1</v>
      </c>
      <c r="E10">
        <v>2.9</v>
      </c>
      <c r="F10">
        <f t="shared" si="1"/>
        <v>3.5</v>
      </c>
    </row>
    <row r="11" spans="1:12" ht="15">
      <c r="A11">
        <v>3</v>
      </c>
      <c r="B11">
        <f t="shared" si="0"/>
        <v>3.5</v>
      </c>
      <c r="C11">
        <v>3</v>
      </c>
      <c r="D11">
        <f aca="true" t="shared" si="2" ref="D11:D25">$I$3</f>
        <v>0</v>
      </c>
      <c r="E11">
        <v>3</v>
      </c>
      <c r="F11">
        <f t="shared" si="1"/>
        <v>3.5</v>
      </c>
      <c r="J11" t="s">
        <v>21</v>
      </c>
      <c r="L11" s="21">
        <v>0</v>
      </c>
    </row>
    <row r="12" spans="1:12" ht="15">
      <c r="A12">
        <v>4</v>
      </c>
      <c r="B12">
        <f t="shared" si="0"/>
        <v>3.5</v>
      </c>
      <c r="C12">
        <v>0</v>
      </c>
      <c r="D12">
        <f t="shared" si="2"/>
        <v>0</v>
      </c>
      <c r="E12">
        <v>3.1</v>
      </c>
      <c r="F12">
        <f t="shared" si="1"/>
        <v>3.5</v>
      </c>
      <c r="J12">
        <f>IF(L11&gt;0,"just buries tide gauge","")</f>
      </c>
      <c r="L12" s="21">
        <f>L11/10</f>
        <v>0</v>
      </c>
    </row>
    <row r="13" spans="1:6" ht="15">
      <c r="A13">
        <v>5</v>
      </c>
      <c r="B13">
        <f t="shared" si="0"/>
        <v>3.5</v>
      </c>
      <c r="C13">
        <v>0.5</v>
      </c>
      <c r="D13">
        <f t="shared" si="2"/>
        <v>0</v>
      </c>
      <c r="E13">
        <v>3.2</v>
      </c>
      <c r="F13">
        <f t="shared" si="1"/>
        <v>3.5</v>
      </c>
    </row>
    <row r="14" spans="1:6" ht="15">
      <c r="A14">
        <v>6</v>
      </c>
      <c r="B14">
        <f t="shared" si="0"/>
        <v>3.5</v>
      </c>
      <c r="C14">
        <v>1</v>
      </c>
      <c r="D14">
        <f t="shared" si="2"/>
        <v>0</v>
      </c>
      <c r="E14">
        <v>3.3</v>
      </c>
      <c r="F14">
        <f t="shared" si="1"/>
        <v>3.5</v>
      </c>
    </row>
    <row r="15" spans="1:4" ht="15">
      <c r="A15">
        <v>6.5</v>
      </c>
      <c r="B15">
        <f t="shared" si="0"/>
        <v>3.5</v>
      </c>
      <c r="C15">
        <v>1.5</v>
      </c>
      <c r="D15">
        <f t="shared" si="2"/>
        <v>0</v>
      </c>
    </row>
    <row r="16" spans="1:4" ht="15">
      <c r="A16">
        <v>7</v>
      </c>
      <c r="B16">
        <f t="shared" si="0"/>
        <v>3.5</v>
      </c>
      <c r="C16">
        <v>2</v>
      </c>
      <c r="D16">
        <f t="shared" si="2"/>
        <v>0</v>
      </c>
    </row>
    <row r="17" spans="3:4" ht="15">
      <c r="C17">
        <v>2.5</v>
      </c>
      <c r="D17">
        <f t="shared" si="2"/>
        <v>0</v>
      </c>
    </row>
    <row r="18" spans="3:4" ht="15">
      <c r="C18">
        <v>3</v>
      </c>
      <c r="D18">
        <f t="shared" si="2"/>
        <v>0</v>
      </c>
    </row>
    <row r="19" spans="3:4" ht="15">
      <c r="C19">
        <v>3.5</v>
      </c>
      <c r="D19">
        <f t="shared" si="2"/>
        <v>0</v>
      </c>
    </row>
    <row r="20" spans="3:4" ht="15">
      <c r="C20">
        <v>4</v>
      </c>
      <c r="D20">
        <f t="shared" si="2"/>
        <v>0</v>
      </c>
    </row>
    <row r="21" spans="3:4" ht="15">
      <c r="C21">
        <v>4.5</v>
      </c>
      <c r="D21">
        <f t="shared" si="2"/>
        <v>0</v>
      </c>
    </row>
    <row r="22" spans="3:4" ht="15">
      <c r="C22">
        <v>5</v>
      </c>
      <c r="D22">
        <f t="shared" si="2"/>
        <v>0</v>
      </c>
    </row>
    <row r="23" spans="3:4" ht="15">
      <c r="C23">
        <v>5.5</v>
      </c>
      <c r="D23">
        <f t="shared" si="2"/>
        <v>0</v>
      </c>
    </row>
    <row r="24" spans="3:4" ht="15">
      <c r="C24">
        <v>6</v>
      </c>
      <c r="D24">
        <f t="shared" si="2"/>
        <v>0</v>
      </c>
    </row>
    <row r="25" spans="3:4" ht="15">
      <c r="C25">
        <v>6.5</v>
      </c>
      <c r="D25">
        <f t="shared" si="2"/>
        <v>0</v>
      </c>
    </row>
    <row r="26" spans="3:4" ht="15">
      <c r="C26">
        <v>0</v>
      </c>
      <c r="D26">
        <f>$I$3-1</f>
        <v>-1</v>
      </c>
    </row>
    <row r="27" spans="3:10" ht="15">
      <c r="C27" s="23">
        <v>0.5</v>
      </c>
      <c r="D27" s="23">
        <f aca="true" t="shared" si="3" ref="D27:D39">$I$3-1</f>
        <v>-1</v>
      </c>
      <c r="J27" s="7" t="s">
        <v>6</v>
      </c>
    </row>
    <row r="28" spans="3:4" ht="15">
      <c r="C28" s="23">
        <v>1</v>
      </c>
      <c r="D28" s="23">
        <f t="shared" si="3"/>
        <v>-1</v>
      </c>
    </row>
    <row r="29" spans="3:9" ht="15">
      <c r="C29" s="23">
        <v>1.5</v>
      </c>
      <c r="D29" s="23">
        <f t="shared" si="3"/>
        <v>-1</v>
      </c>
      <c r="H29" s="23">
        <v>0</v>
      </c>
      <c r="I29" s="23">
        <f aca="true" t="shared" si="4" ref="I29:I42">$I$3+$L$12-0.1</f>
        <v>-0.1</v>
      </c>
    </row>
    <row r="30" spans="3:9" ht="15">
      <c r="C30" s="23">
        <v>2</v>
      </c>
      <c r="D30" s="23">
        <f t="shared" si="3"/>
        <v>-1</v>
      </c>
      <c r="H30" s="23">
        <v>0.5</v>
      </c>
      <c r="I30" s="23">
        <f t="shared" si="4"/>
        <v>-0.1</v>
      </c>
    </row>
    <row r="31" spans="3:9" ht="15">
      <c r="C31" s="23">
        <v>2.5</v>
      </c>
      <c r="D31" s="23">
        <f t="shared" si="3"/>
        <v>-1</v>
      </c>
      <c r="H31" s="23">
        <v>1</v>
      </c>
      <c r="I31" s="23">
        <f t="shared" si="4"/>
        <v>-0.1</v>
      </c>
    </row>
    <row r="32" spans="3:9" ht="15">
      <c r="C32" s="23">
        <v>3</v>
      </c>
      <c r="D32" s="23">
        <f t="shared" si="3"/>
        <v>-1</v>
      </c>
      <c r="H32" s="23">
        <v>1.5</v>
      </c>
      <c r="I32" s="23">
        <f t="shared" si="4"/>
        <v>-0.1</v>
      </c>
    </row>
    <row r="33" spans="3:9" ht="15">
      <c r="C33" s="23">
        <v>3.5</v>
      </c>
      <c r="D33" s="23">
        <f t="shared" si="3"/>
        <v>-1</v>
      </c>
      <c r="H33" s="23">
        <v>2</v>
      </c>
      <c r="I33" s="23">
        <f t="shared" si="4"/>
        <v>-0.1</v>
      </c>
    </row>
    <row r="34" spans="3:9" ht="15">
      <c r="C34" s="23">
        <v>4</v>
      </c>
      <c r="D34" s="23">
        <f t="shared" si="3"/>
        <v>-1</v>
      </c>
      <c r="H34" s="23">
        <v>2.5</v>
      </c>
      <c r="I34" s="23">
        <f t="shared" si="4"/>
        <v>-0.1</v>
      </c>
    </row>
    <row r="35" spans="3:9" ht="15">
      <c r="C35" s="23">
        <v>4.5</v>
      </c>
      <c r="D35" s="23">
        <f t="shared" si="3"/>
        <v>-1</v>
      </c>
      <c r="H35" s="23">
        <v>3</v>
      </c>
      <c r="I35" s="23">
        <f t="shared" si="4"/>
        <v>-0.1</v>
      </c>
    </row>
    <row r="36" spans="3:9" ht="15">
      <c r="C36" s="23">
        <v>5</v>
      </c>
      <c r="D36" s="23">
        <f t="shared" si="3"/>
        <v>-1</v>
      </c>
      <c r="H36" s="23">
        <v>3.5</v>
      </c>
      <c r="I36" s="23">
        <f t="shared" si="4"/>
        <v>-0.1</v>
      </c>
    </row>
    <row r="37" spans="3:9" ht="15">
      <c r="C37" s="23">
        <v>5.5</v>
      </c>
      <c r="D37" s="23">
        <f t="shared" si="3"/>
        <v>-1</v>
      </c>
      <c r="H37" s="23">
        <v>4</v>
      </c>
      <c r="I37" s="23">
        <f t="shared" si="4"/>
        <v>-0.1</v>
      </c>
    </row>
    <row r="38" spans="3:9" ht="15">
      <c r="C38" s="23">
        <v>6</v>
      </c>
      <c r="D38" s="23">
        <f t="shared" si="3"/>
        <v>-1</v>
      </c>
      <c r="H38" s="23">
        <v>4.5</v>
      </c>
      <c r="I38" s="23">
        <f t="shared" si="4"/>
        <v>-0.1</v>
      </c>
    </row>
    <row r="39" spans="3:9" ht="15">
      <c r="C39" s="23">
        <v>6.5</v>
      </c>
      <c r="D39" s="23">
        <f t="shared" si="3"/>
        <v>-1</v>
      </c>
      <c r="H39" s="23">
        <v>5</v>
      </c>
      <c r="I39" s="23">
        <f t="shared" si="4"/>
        <v>-0.1</v>
      </c>
    </row>
    <row r="40" spans="3:9" ht="15">
      <c r="C40" s="23">
        <v>0</v>
      </c>
      <c r="D40" s="23">
        <f>$I$3-2</f>
        <v>-2</v>
      </c>
      <c r="H40" s="23">
        <v>5.5</v>
      </c>
      <c r="I40" s="23">
        <f t="shared" si="4"/>
        <v>-0.1</v>
      </c>
    </row>
    <row r="41" spans="3:9" ht="15">
      <c r="C41" s="23">
        <v>0.5</v>
      </c>
      <c r="D41" s="23">
        <f aca="true" t="shared" si="5" ref="D41:D53">$I$3-2</f>
        <v>-2</v>
      </c>
      <c r="H41" s="23">
        <v>6</v>
      </c>
      <c r="I41" s="23">
        <f t="shared" si="4"/>
        <v>-0.1</v>
      </c>
    </row>
    <row r="42" spans="3:9" ht="15">
      <c r="C42" s="23">
        <v>1</v>
      </c>
      <c r="D42" s="23">
        <f t="shared" si="5"/>
        <v>-2</v>
      </c>
      <c r="H42" s="23">
        <v>6.5</v>
      </c>
      <c r="I42" s="23">
        <f t="shared" si="4"/>
        <v>-0.1</v>
      </c>
    </row>
    <row r="43" spans="3:4" ht="15">
      <c r="C43" s="23">
        <v>1.5</v>
      </c>
      <c r="D43" s="23">
        <f t="shared" si="5"/>
        <v>-2</v>
      </c>
    </row>
    <row r="44" spans="3:4" ht="15">
      <c r="C44" s="23">
        <v>2</v>
      </c>
      <c r="D44" s="23">
        <f t="shared" si="5"/>
        <v>-2</v>
      </c>
    </row>
    <row r="45" spans="3:4" ht="15">
      <c r="C45" s="23">
        <v>2.5</v>
      </c>
      <c r="D45" s="23">
        <f t="shared" si="5"/>
        <v>-2</v>
      </c>
    </row>
    <row r="46" spans="3:4" ht="15">
      <c r="C46" s="23">
        <v>3</v>
      </c>
      <c r="D46" s="23">
        <f t="shared" si="5"/>
        <v>-2</v>
      </c>
    </row>
    <row r="47" spans="3:4" ht="15">
      <c r="C47" s="23">
        <v>3.5</v>
      </c>
      <c r="D47" s="23">
        <f t="shared" si="5"/>
        <v>-2</v>
      </c>
    </row>
    <row r="48" spans="3:4" ht="15">
      <c r="C48" s="23">
        <v>4</v>
      </c>
      <c r="D48" s="23">
        <f t="shared" si="5"/>
        <v>-2</v>
      </c>
    </row>
    <row r="49" spans="3:4" ht="15">
      <c r="C49" s="23">
        <v>4.5</v>
      </c>
      <c r="D49" s="23">
        <f t="shared" si="5"/>
        <v>-2</v>
      </c>
    </row>
    <row r="50" spans="3:4" ht="15">
      <c r="C50" s="23">
        <v>5</v>
      </c>
      <c r="D50" s="23">
        <f t="shared" si="5"/>
        <v>-2</v>
      </c>
    </row>
    <row r="51" spans="3:4" ht="15">
      <c r="C51" s="23">
        <v>5.5</v>
      </c>
      <c r="D51" s="23">
        <f t="shared" si="5"/>
        <v>-2</v>
      </c>
    </row>
    <row r="52" spans="3:4" ht="15">
      <c r="C52" s="23">
        <v>6</v>
      </c>
      <c r="D52" s="23">
        <f t="shared" si="5"/>
        <v>-2</v>
      </c>
    </row>
    <row r="53" spans="3:4" ht="15">
      <c r="C53" s="23">
        <v>6.5</v>
      </c>
      <c r="D53" s="23">
        <f t="shared" si="5"/>
        <v>-2</v>
      </c>
    </row>
    <row r="54" spans="3:4" ht="15">
      <c r="C54" s="23">
        <v>0</v>
      </c>
      <c r="D54" s="23">
        <f>$I$3-3</f>
        <v>-3</v>
      </c>
    </row>
    <row r="55" spans="3:4" ht="15">
      <c r="C55" s="23">
        <v>0.5</v>
      </c>
      <c r="D55" s="23">
        <f aca="true" t="shared" si="6" ref="D55:D67">$I$3-3</f>
        <v>-3</v>
      </c>
    </row>
    <row r="56" spans="3:4" ht="15">
      <c r="C56" s="23">
        <v>1</v>
      </c>
      <c r="D56" s="23">
        <f t="shared" si="6"/>
        <v>-3</v>
      </c>
    </row>
    <row r="57" spans="3:4" ht="15">
      <c r="C57" s="23">
        <v>1.5</v>
      </c>
      <c r="D57" s="23">
        <f t="shared" si="6"/>
        <v>-3</v>
      </c>
    </row>
    <row r="58" spans="3:4" ht="15">
      <c r="C58" s="23">
        <v>2</v>
      </c>
      <c r="D58" s="23">
        <f t="shared" si="6"/>
        <v>-3</v>
      </c>
    </row>
    <row r="59" spans="3:4" ht="15">
      <c r="C59" s="23">
        <v>2.5</v>
      </c>
      <c r="D59" s="23">
        <f t="shared" si="6"/>
        <v>-3</v>
      </c>
    </row>
    <row r="60" spans="3:4" ht="15">
      <c r="C60" s="23">
        <v>3</v>
      </c>
      <c r="D60" s="23">
        <f t="shared" si="6"/>
        <v>-3</v>
      </c>
    </row>
    <row r="61" spans="3:4" ht="15">
      <c r="C61" s="23">
        <v>3.5</v>
      </c>
      <c r="D61" s="23">
        <f t="shared" si="6"/>
        <v>-3</v>
      </c>
    </row>
    <row r="62" spans="3:4" ht="15">
      <c r="C62" s="23">
        <v>4</v>
      </c>
      <c r="D62" s="23">
        <f t="shared" si="6"/>
        <v>-3</v>
      </c>
    </row>
    <row r="63" spans="3:4" ht="15">
      <c r="C63" s="23">
        <v>4.5</v>
      </c>
      <c r="D63" s="23">
        <f t="shared" si="6"/>
        <v>-3</v>
      </c>
    </row>
    <row r="64" spans="3:4" ht="15">
      <c r="C64" s="23">
        <v>5</v>
      </c>
      <c r="D64" s="23">
        <f t="shared" si="6"/>
        <v>-3</v>
      </c>
    </row>
    <row r="65" spans="3:4" ht="15">
      <c r="C65" s="23">
        <v>5.5</v>
      </c>
      <c r="D65" s="23">
        <f t="shared" si="6"/>
        <v>-3</v>
      </c>
    </row>
    <row r="66" spans="3:4" ht="15">
      <c r="C66" s="23">
        <v>6</v>
      </c>
      <c r="D66" s="23">
        <f t="shared" si="6"/>
        <v>-3</v>
      </c>
    </row>
    <row r="67" spans="3:4" ht="15">
      <c r="C67" s="23">
        <v>6.5</v>
      </c>
      <c r="D67" s="23">
        <f t="shared" si="6"/>
        <v>-3</v>
      </c>
    </row>
    <row r="68" spans="3:4" ht="15">
      <c r="C68" s="23">
        <v>0</v>
      </c>
      <c r="D68" s="23">
        <f>$I$3-4</f>
        <v>-4</v>
      </c>
    </row>
    <row r="69" spans="3:4" ht="15">
      <c r="C69" s="23">
        <v>0.5</v>
      </c>
      <c r="D69" s="23">
        <f aca="true" t="shared" si="7" ref="D69:D81">$I$3-4</f>
        <v>-4</v>
      </c>
    </row>
    <row r="70" spans="3:4" ht="15">
      <c r="C70" s="23">
        <v>1</v>
      </c>
      <c r="D70" s="23">
        <f t="shared" si="7"/>
        <v>-4</v>
      </c>
    </row>
    <row r="71" spans="3:4" ht="15">
      <c r="C71" s="23">
        <v>1.5</v>
      </c>
      <c r="D71" s="23">
        <f t="shared" si="7"/>
        <v>-4</v>
      </c>
    </row>
    <row r="72" spans="3:4" ht="15">
      <c r="C72" s="23">
        <v>2</v>
      </c>
      <c r="D72" s="23">
        <f t="shared" si="7"/>
        <v>-4</v>
      </c>
    </row>
    <row r="73" spans="3:4" ht="15">
      <c r="C73" s="23">
        <v>2.5</v>
      </c>
      <c r="D73" s="23">
        <f t="shared" si="7"/>
        <v>-4</v>
      </c>
    </row>
    <row r="74" spans="3:4" ht="15">
      <c r="C74" s="23">
        <v>3</v>
      </c>
      <c r="D74" s="23">
        <f t="shared" si="7"/>
        <v>-4</v>
      </c>
    </row>
    <row r="75" spans="3:4" ht="15">
      <c r="C75" s="23">
        <v>3.5</v>
      </c>
      <c r="D75" s="23">
        <f t="shared" si="7"/>
        <v>-4</v>
      </c>
    </row>
    <row r="76" spans="3:4" ht="15">
      <c r="C76" s="23">
        <v>4</v>
      </c>
      <c r="D76" s="23">
        <f t="shared" si="7"/>
        <v>-4</v>
      </c>
    </row>
    <row r="77" spans="3:4" ht="15">
      <c r="C77" s="23">
        <v>4.5</v>
      </c>
      <c r="D77" s="23">
        <f t="shared" si="7"/>
        <v>-4</v>
      </c>
    </row>
    <row r="78" spans="3:4" ht="15">
      <c r="C78" s="23">
        <v>5</v>
      </c>
      <c r="D78" s="23">
        <f t="shared" si="7"/>
        <v>-4</v>
      </c>
    </row>
    <row r="79" spans="3:4" ht="15">
      <c r="C79" s="23">
        <v>5.5</v>
      </c>
      <c r="D79" s="23">
        <f t="shared" si="7"/>
        <v>-4</v>
      </c>
    </row>
    <row r="80" spans="3:4" ht="15">
      <c r="C80" s="23">
        <v>6</v>
      </c>
      <c r="D80" s="23">
        <f t="shared" si="7"/>
        <v>-4</v>
      </c>
    </row>
    <row r="81" spans="3:4" ht="15">
      <c r="C81" s="23">
        <v>6.5</v>
      </c>
      <c r="D81" s="23">
        <f t="shared" si="7"/>
        <v>-4</v>
      </c>
    </row>
    <row r="82" spans="3:4" ht="15">
      <c r="C82" s="23"/>
      <c r="D82" s="23"/>
    </row>
  </sheetData>
  <hyperlinks>
    <hyperlink ref="J27" r:id="rId1" display="Sinex 2008"/>
  </hyperlink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L149"/>
  <sheetViews>
    <sheetView showGridLines="0" workbookViewId="0" topLeftCell="A1">
      <selection activeCell="K27" sqref="K27"/>
    </sheetView>
  </sheetViews>
  <sheetFormatPr defaultColWidth="9.00390625" defaultRowHeight="15"/>
  <sheetData>
    <row r="1" ht="18">
      <c r="A1" s="30" t="s">
        <v>41</v>
      </c>
    </row>
    <row r="3" ht="15">
      <c r="J3" s="29" t="s">
        <v>60</v>
      </c>
    </row>
    <row r="5" ht="15">
      <c r="K5">
        <v>1</v>
      </c>
    </row>
    <row r="12" ht="15">
      <c r="K12" s="36" t="s">
        <v>59</v>
      </c>
    </row>
    <row r="15" ht="15">
      <c r="K15" s="33" t="s">
        <v>64</v>
      </c>
    </row>
    <row r="16" ht="15">
      <c r="K16" s="33" t="s">
        <v>43</v>
      </c>
    </row>
    <row r="17" ht="15">
      <c r="K17" s="33" t="s">
        <v>44</v>
      </c>
    </row>
    <row r="18" ht="15">
      <c r="K18" s="33" t="s">
        <v>45</v>
      </c>
    </row>
    <row r="20" ht="15">
      <c r="K20" s="33" t="s">
        <v>72</v>
      </c>
    </row>
    <row r="21" ht="15">
      <c r="K21" s="33" t="s">
        <v>73</v>
      </c>
    </row>
    <row r="22" ht="15">
      <c r="K22" s="33" t="s">
        <v>74</v>
      </c>
    </row>
    <row r="25" spans="3:4" ht="15">
      <c r="C25" t="s">
        <v>31</v>
      </c>
      <c r="D25" t="s">
        <v>34</v>
      </c>
    </row>
    <row r="26" spans="4:5" ht="15">
      <c r="D26" s="7" t="s">
        <v>32</v>
      </c>
      <c r="E26" t="s">
        <v>33</v>
      </c>
    </row>
    <row r="27" ht="15">
      <c r="J27" s="7" t="s">
        <v>6</v>
      </c>
    </row>
    <row r="30" spans="1:11" ht="15">
      <c r="A30">
        <v>760031</v>
      </c>
      <c r="B30" t="s">
        <v>54</v>
      </c>
      <c r="D30">
        <v>40321</v>
      </c>
      <c r="E30" t="s">
        <v>55</v>
      </c>
      <c r="G30">
        <v>690002</v>
      </c>
      <c r="H30" s="35" t="s">
        <v>56</v>
      </c>
      <c r="J30">
        <v>50141</v>
      </c>
      <c r="K30" t="s">
        <v>57</v>
      </c>
    </row>
    <row r="31" ht="15">
      <c r="H31" t="s">
        <v>58</v>
      </c>
    </row>
    <row r="32" spans="1:12" ht="15">
      <c r="A32">
        <v>1905</v>
      </c>
      <c r="B32">
        <v>6915</v>
      </c>
      <c r="C32">
        <f>IF($K$5=1,B32,5000)</f>
        <v>6915</v>
      </c>
      <c r="D32">
        <v>1886</v>
      </c>
      <c r="E32">
        <v>7250</v>
      </c>
      <c r="F32">
        <f>IF($K$5=2,E32,5000)</f>
        <v>5000</v>
      </c>
      <c r="G32">
        <v>1904</v>
      </c>
      <c r="H32">
        <v>6907</v>
      </c>
      <c r="I32">
        <f>IF($K$5=4,H32,5000)</f>
        <v>5000</v>
      </c>
      <c r="J32">
        <v>1889</v>
      </c>
      <c r="K32">
        <v>7223</v>
      </c>
      <c r="L32">
        <f>IF($K$5=3,K32,5000)</f>
        <v>5000</v>
      </c>
    </row>
    <row r="33" spans="1:12" ht="15">
      <c r="A33">
        <v>1906</v>
      </c>
      <c r="B33">
        <v>6955</v>
      </c>
      <c r="C33">
        <f aca="true" t="shared" si="0" ref="C33:C96">IF($K$5=1,B33,5000)</f>
        <v>6955</v>
      </c>
      <c r="D33">
        <v>1887</v>
      </c>
      <c r="E33">
        <v>7281</v>
      </c>
      <c r="F33">
        <f aca="true" t="shared" si="1" ref="F33:F96">IF($K$5=2,E33,5000)</f>
        <v>5000</v>
      </c>
      <c r="G33">
        <v>1905</v>
      </c>
      <c r="H33">
        <v>6886</v>
      </c>
      <c r="I33">
        <f aca="true" t="shared" si="2" ref="I33:I96">IF($K$5=4,H33,5000)</f>
        <v>5000</v>
      </c>
      <c r="J33">
        <v>1890</v>
      </c>
      <c r="K33">
        <v>7287</v>
      </c>
      <c r="L33">
        <f aca="true" t="shared" si="3" ref="L33:L96">IF($K$5=3,K33,5000)</f>
        <v>5000</v>
      </c>
    </row>
    <row r="34" spans="1:12" ht="15">
      <c r="A34">
        <v>1907</v>
      </c>
      <c r="B34">
        <v>6963</v>
      </c>
      <c r="C34">
        <f t="shared" si="0"/>
        <v>6963</v>
      </c>
      <c r="D34">
        <v>1888</v>
      </c>
      <c r="E34">
        <v>7253</v>
      </c>
      <c r="F34">
        <f t="shared" si="1"/>
        <v>5000</v>
      </c>
      <c r="G34">
        <v>1906</v>
      </c>
      <c r="H34">
        <v>6869</v>
      </c>
      <c r="I34">
        <f t="shared" si="2"/>
        <v>5000</v>
      </c>
      <c r="J34">
        <v>1891</v>
      </c>
      <c r="K34">
        <v>7210</v>
      </c>
      <c r="L34">
        <f t="shared" si="3"/>
        <v>5000</v>
      </c>
    </row>
    <row r="35" spans="1:12" ht="15">
      <c r="A35">
        <v>1908</v>
      </c>
      <c r="B35">
        <v>6945</v>
      </c>
      <c r="C35">
        <f t="shared" si="0"/>
        <v>6945</v>
      </c>
      <c r="D35">
        <v>1889</v>
      </c>
      <c r="E35">
        <v>7242</v>
      </c>
      <c r="F35">
        <f t="shared" si="1"/>
        <v>5000</v>
      </c>
      <c r="G35">
        <v>1907</v>
      </c>
      <c r="H35">
        <v>6925</v>
      </c>
      <c r="I35">
        <f t="shared" si="2"/>
        <v>5000</v>
      </c>
      <c r="J35">
        <v>1892</v>
      </c>
      <c r="K35">
        <v>7242</v>
      </c>
      <c r="L35">
        <f t="shared" si="3"/>
        <v>5000</v>
      </c>
    </row>
    <row r="36" spans="1:12" ht="15">
      <c r="A36">
        <v>1909</v>
      </c>
      <c r="B36">
        <v>6857</v>
      </c>
      <c r="C36">
        <f t="shared" si="0"/>
        <v>6857</v>
      </c>
      <c r="D36">
        <v>1890</v>
      </c>
      <c r="E36">
        <v>7272</v>
      </c>
      <c r="F36">
        <f t="shared" si="1"/>
        <v>5000</v>
      </c>
      <c r="G36">
        <v>1908</v>
      </c>
      <c r="H36">
        <v>6963</v>
      </c>
      <c r="I36">
        <f t="shared" si="2"/>
        <v>5000</v>
      </c>
      <c r="J36">
        <v>1893</v>
      </c>
      <c r="K36">
        <v>7304</v>
      </c>
      <c r="L36">
        <f t="shared" si="3"/>
        <v>5000</v>
      </c>
    </row>
    <row r="37" spans="1:12" ht="15">
      <c r="A37">
        <v>1910</v>
      </c>
      <c r="B37">
        <v>6905</v>
      </c>
      <c r="C37">
        <f t="shared" si="0"/>
        <v>6905</v>
      </c>
      <c r="D37">
        <v>1928</v>
      </c>
      <c r="E37">
        <v>7121</v>
      </c>
      <c r="F37">
        <f t="shared" si="1"/>
        <v>5000</v>
      </c>
      <c r="G37">
        <v>1909</v>
      </c>
      <c r="H37">
        <v>6944</v>
      </c>
      <c r="I37">
        <f t="shared" si="2"/>
        <v>5000</v>
      </c>
      <c r="J37">
        <v>1894</v>
      </c>
      <c r="K37">
        <v>7269</v>
      </c>
      <c r="L37">
        <f t="shared" si="3"/>
        <v>5000</v>
      </c>
    </row>
    <row r="38" spans="1:12" ht="15">
      <c r="A38">
        <v>1911</v>
      </c>
      <c r="B38">
        <v>6885</v>
      </c>
      <c r="C38">
        <f t="shared" si="0"/>
        <v>6885</v>
      </c>
      <c r="D38">
        <v>1929</v>
      </c>
      <c r="E38">
        <v>7140</v>
      </c>
      <c r="F38">
        <f t="shared" si="1"/>
        <v>5000</v>
      </c>
      <c r="G38">
        <v>1910</v>
      </c>
      <c r="H38">
        <v>6971</v>
      </c>
      <c r="I38">
        <f t="shared" si="2"/>
        <v>5000</v>
      </c>
      <c r="J38">
        <v>1895</v>
      </c>
      <c r="K38">
        <v>7242</v>
      </c>
      <c r="L38">
        <f t="shared" si="3"/>
        <v>5000</v>
      </c>
    </row>
    <row r="39" spans="1:12" ht="15">
      <c r="A39">
        <v>1912</v>
      </c>
      <c r="B39">
        <v>6915</v>
      </c>
      <c r="C39">
        <f t="shared" si="0"/>
        <v>6915</v>
      </c>
      <c r="D39">
        <v>1930</v>
      </c>
      <c r="E39">
        <v>7152</v>
      </c>
      <c r="F39">
        <f t="shared" si="1"/>
        <v>5000</v>
      </c>
      <c r="G39">
        <v>1911</v>
      </c>
      <c r="H39">
        <v>6990</v>
      </c>
      <c r="I39">
        <f t="shared" si="2"/>
        <v>5000</v>
      </c>
      <c r="J39">
        <v>1896</v>
      </c>
      <c r="K39">
        <v>7233</v>
      </c>
      <c r="L39">
        <f t="shared" si="3"/>
        <v>5000</v>
      </c>
    </row>
    <row r="40" spans="1:12" ht="15">
      <c r="A40">
        <v>1913</v>
      </c>
      <c r="B40">
        <v>6944</v>
      </c>
      <c r="C40">
        <f t="shared" si="0"/>
        <v>6944</v>
      </c>
      <c r="D40">
        <v>1931</v>
      </c>
      <c r="E40">
        <v>7104</v>
      </c>
      <c r="F40">
        <f t="shared" si="1"/>
        <v>5000</v>
      </c>
      <c r="G40">
        <v>1912</v>
      </c>
      <c r="H40">
        <v>6946</v>
      </c>
      <c r="I40">
        <f t="shared" si="2"/>
        <v>5000</v>
      </c>
      <c r="J40">
        <v>1897</v>
      </c>
      <c r="K40">
        <v>7203</v>
      </c>
      <c r="L40">
        <f t="shared" si="3"/>
        <v>5000</v>
      </c>
    </row>
    <row r="41" spans="1:12" ht="15">
      <c r="A41">
        <v>1914</v>
      </c>
      <c r="B41">
        <v>6997</v>
      </c>
      <c r="C41">
        <f t="shared" si="0"/>
        <v>6997</v>
      </c>
      <c r="D41">
        <v>1932</v>
      </c>
      <c r="E41">
        <v>7149</v>
      </c>
      <c r="F41">
        <f t="shared" si="1"/>
        <v>5000</v>
      </c>
      <c r="G41">
        <v>1913</v>
      </c>
      <c r="H41">
        <v>6916</v>
      </c>
      <c r="I41">
        <f t="shared" si="2"/>
        <v>5000</v>
      </c>
      <c r="J41">
        <v>1898</v>
      </c>
      <c r="K41">
        <v>7302</v>
      </c>
      <c r="L41">
        <f t="shared" si="3"/>
        <v>5000</v>
      </c>
    </row>
    <row r="42" spans="1:12" ht="15">
      <c r="A42">
        <v>1915</v>
      </c>
      <c r="B42">
        <v>7028</v>
      </c>
      <c r="C42">
        <f t="shared" si="0"/>
        <v>7028</v>
      </c>
      <c r="D42">
        <v>1933</v>
      </c>
      <c r="E42">
        <v>7065</v>
      </c>
      <c r="F42">
        <f t="shared" si="1"/>
        <v>5000</v>
      </c>
      <c r="G42">
        <v>1914</v>
      </c>
      <c r="H42">
        <v>6876</v>
      </c>
      <c r="I42">
        <f t="shared" si="2"/>
        <v>5000</v>
      </c>
      <c r="J42">
        <v>1899</v>
      </c>
      <c r="K42">
        <v>7350</v>
      </c>
      <c r="L42">
        <f t="shared" si="3"/>
        <v>5000</v>
      </c>
    </row>
    <row r="43" spans="1:12" ht="15">
      <c r="A43">
        <v>1916</v>
      </c>
      <c r="B43">
        <v>6981</v>
      </c>
      <c r="C43">
        <f t="shared" si="0"/>
        <v>6981</v>
      </c>
      <c r="D43">
        <v>1934</v>
      </c>
      <c r="E43">
        <v>7128</v>
      </c>
      <c r="F43">
        <f t="shared" si="1"/>
        <v>5000</v>
      </c>
      <c r="G43">
        <v>1915</v>
      </c>
      <c r="H43">
        <v>6918</v>
      </c>
      <c r="I43">
        <f t="shared" si="2"/>
        <v>5000</v>
      </c>
      <c r="J43">
        <v>1900</v>
      </c>
      <c r="K43">
        <v>7190</v>
      </c>
      <c r="L43">
        <f t="shared" si="3"/>
        <v>5000</v>
      </c>
    </row>
    <row r="44" spans="1:12" ht="15">
      <c r="A44">
        <v>1917</v>
      </c>
      <c r="B44">
        <v>6961</v>
      </c>
      <c r="C44">
        <f t="shared" si="0"/>
        <v>6961</v>
      </c>
      <c r="D44">
        <v>1935</v>
      </c>
      <c r="E44">
        <v>7124</v>
      </c>
      <c r="F44">
        <f t="shared" si="1"/>
        <v>5000</v>
      </c>
      <c r="G44">
        <v>1916</v>
      </c>
      <c r="H44">
        <v>6971</v>
      </c>
      <c r="I44">
        <f t="shared" si="2"/>
        <v>5000</v>
      </c>
      <c r="J44">
        <v>1901</v>
      </c>
      <c r="K44">
        <v>7145</v>
      </c>
      <c r="L44">
        <f t="shared" si="3"/>
        <v>5000</v>
      </c>
    </row>
    <row r="45" spans="1:12" ht="15">
      <c r="A45">
        <v>1918</v>
      </c>
      <c r="B45">
        <v>6917</v>
      </c>
      <c r="C45">
        <f t="shared" si="0"/>
        <v>6917</v>
      </c>
      <c r="D45">
        <v>1936</v>
      </c>
      <c r="E45">
        <v>7074</v>
      </c>
      <c r="F45">
        <f t="shared" si="1"/>
        <v>5000</v>
      </c>
      <c r="G45">
        <v>1917</v>
      </c>
      <c r="H45">
        <v>6966</v>
      </c>
      <c r="I45">
        <f t="shared" si="2"/>
        <v>5000</v>
      </c>
      <c r="J45">
        <v>1902</v>
      </c>
      <c r="K45">
        <v>7202</v>
      </c>
      <c r="L45">
        <f t="shared" si="3"/>
        <v>5000</v>
      </c>
    </row>
    <row r="46" spans="1:12" ht="15">
      <c r="A46">
        <v>1919</v>
      </c>
      <c r="B46">
        <v>6995</v>
      </c>
      <c r="C46">
        <f t="shared" si="0"/>
        <v>6995</v>
      </c>
      <c r="D46">
        <v>1937</v>
      </c>
      <c r="E46">
        <v>7024</v>
      </c>
      <c r="F46">
        <f t="shared" si="1"/>
        <v>5000</v>
      </c>
      <c r="G46">
        <v>1918</v>
      </c>
      <c r="H46">
        <v>6947</v>
      </c>
      <c r="I46">
        <f t="shared" si="2"/>
        <v>5000</v>
      </c>
      <c r="J46">
        <v>1903</v>
      </c>
      <c r="K46">
        <v>7337</v>
      </c>
      <c r="L46">
        <f t="shared" si="3"/>
        <v>5000</v>
      </c>
    </row>
    <row r="47" spans="1:12" ht="15">
      <c r="A47">
        <v>1920</v>
      </c>
      <c r="B47">
        <v>7069</v>
      </c>
      <c r="C47">
        <f t="shared" si="0"/>
        <v>7069</v>
      </c>
      <c r="D47">
        <v>1938</v>
      </c>
      <c r="E47">
        <v>7156</v>
      </c>
      <c r="F47">
        <f t="shared" si="1"/>
        <v>5000</v>
      </c>
      <c r="G47">
        <v>1919</v>
      </c>
      <c r="H47">
        <v>6916</v>
      </c>
      <c r="I47">
        <f t="shared" si="2"/>
        <v>5000</v>
      </c>
      <c r="J47">
        <v>1904</v>
      </c>
      <c r="K47">
        <v>7200</v>
      </c>
      <c r="L47">
        <f t="shared" si="3"/>
        <v>5000</v>
      </c>
    </row>
    <row r="48" spans="1:12" ht="15">
      <c r="A48">
        <v>1921</v>
      </c>
      <c r="B48">
        <v>7023</v>
      </c>
      <c r="C48">
        <f t="shared" si="0"/>
        <v>7023</v>
      </c>
      <c r="D48">
        <v>1939</v>
      </c>
      <c r="E48">
        <v>7040</v>
      </c>
      <c r="F48">
        <f t="shared" si="1"/>
        <v>5000</v>
      </c>
      <c r="G48">
        <v>1920</v>
      </c>
      <c r="H48">
        <v>6964</v>
      </c>
      <c r="I48">
        <f t="shared" si="2"/>
        <v>5000</v>
      </c>
      <c r="J48">
        <v>1905</v>
      </c>
      <c r="K48">
        <v>7245</v>
      </c>
      <c r="L48">
        <f t="shared" si="3"/>
        <v>5000</v>
      </c>
    </row>
    <row r="49" spans="1:12" ht="15">
      <c r="A49">
        <v>1922</v>
      </c>
      <c r="B49">
        <v>6984</v>
      </c>
      <c r="C49">
        <f t="shared" si="0"/>
        <v>6984</v>
      </c>
      <c r="D49">
        <v>1940</v>
      </c>
      <c r="E49">
        <v>7009</v>
      </c>
      <c r="F49">
        <f t="shared" si="1"/>
        <v>5000</v>
      </c>
      <c r="G49">
        <v>1921</v>
      </c>
      <c r="H49">
        <v>6909</v>
      </c>
      <c r="I49">
        <f t="shared" si="2"/>
        <v>5000</v>
      </c>
      <c r="J49">
        <v>1906</v>
      </c>
      <c r="K49">
        <v>7242</v>
      </c>
      <c r="L49">
        <f t="shared" si="3"/>
        <v>5000</v>
      </c>
    </row>
    <row r="50" spans="1:12" ht="15">
      <c r="A50">
        <v>1923</v>
      </c>
      <c r="B50">
        <v>6972</v>
      </c>
      <c r="C50">
        <f t="shared" si="0"/>
        <v>6972</v>
      </c>
      <c r="D50">
        <v>1941</v>
      </c>
      <c r="E50">
        <v>6951</v>
      </c>
      <c r="F50">
        <f t="shared" si="1"/>
        <v>5000</v>
      </c>
      <c r="G50">
        <v>1922</v>
      </c>
      <c r="H50">
        <v>6973</v>
      </c>
      <c r="I50">
        <f t="shared" si="2"/>
        <v>5000</v>
      </c>
      <c r="J50">
        <v>1907</v>
      </c>
      <c r="K50">
        <v>7203</v>
      </c>
      <c r="L50">
        <f t="shared" si="3"/>
        <v>5000</v>
      </c>
    </row>
    <row r="51" spans="1:12" ht="15">
      <c r="A51">
        <v>1924</v>
      </c>
      <c r="B51">
        <v>6949</v>
      </c>
      <c r="C51">
        <f t="shared" si="0"/>
        <v>6949</v>
      </c>
      <c r="D51">
        <v>1942</v>
      </c>
      <c r="E51">
        <v>7006</v>
      </c>
      <c r="F51">
        <f t="shared" si="1"/>
        <v>5000</v>
      </c>
      <c r="G51">
        <v>1923</v>
      </c>
      <c r="H51">
        <v>6936</v>
      </c>
      <c r="I51">
        <f t="shared" si="2"/>
        <v>5000</v>
      </c>
      <c r="J51">
        <v>1908</v>
      </c>
      <c r="K51">
        <v>7136</v>
      </c>
      <c r="L51">
        <f t="shared" si="3"/>
        <v>5000</v>
      </c>
    </row>
    <row r="52" spans="1:12" ht="15">
      <c r="A52">
        <v>1925</v>
      </c>
      <c r="B52">
        <v>6997</v>
      </c>
      <c r="C52">
        <f t="shared" si="0"/>
        <v>6997</v>
      </c>
      <c r="D52">
        <v>1943</v>
      </c>
      <c r="E52">
        <v>7142</v>
      </c>
      <c r="F52">
        <f t="shared" si="1"/>
        <v>5000</v>
      </c>
      <c r="G52">
        <v>1924</v>
      </c>
      <c r="H52">
        <v>6980</v>
      </c>
      <c r="I52">
        <f t="shared" si="2"/>
        <v>5000</v>
      </c>
      <c r="J52">
        <v>1909</v>
      </c>
      <c r="K52">
        <v>7188</v>
      </c>
      <c r="L52">
        <f t="shared" si="3"/>
        <v>5000</v>
      </c>
    </row>
    <row r="53" spans="1:12" ht="15">
      <c r="A53">
        <v>1926</v>
      </c>
      <c r="B53">
        <v>6983</v>
      </c>
      <c r="C53">
        <f t="shared" si="0"/>
        <v>6983</v>
      </c>
      <c r="D53">
        <v>1944</v>
      </c>
      <c r="E53">
        <v>7156</v>
      </c>
      <c r="F53">
        <f t="shared" si="1"/>
        <v>5000</v>
      </c>
      <c r="G53">
        <v>1925</v>
      </c>
      <c r="H53">
        <v>6936</v>
      </c>
      <c r="I53">
        <f t="shared" si="2"/>
        <v>5000</v>
      </c>
      <c r="J53">
        <v>1910</v>
      </c>
      <c r="K53">
        <v>7188</v>
      </c>
      <c r="L53">
        <f t="shared" si="3"/>
        <v>5000</v>
      </c>
    </row>
    <row r="54" spans="1:12" ht="15">
      <c r="A54">
        <v>1927</v>
      </c>
      <c r="B54">
        <v>6954</v>
      </c>
      <c r="C54">
        <f t="shared" si="0"/>
        <v>6954</v>
      </c>
      <c r="D54">
        <v>1945</v>
      </c>
      <c r="E54">
        <v>7064</v>
      </c>
      <c r="F54">
        <f t="shared" si="1"/>
        <v>5000</v>
      </c>
      <c r="G54">
        <v>1926</v>
      </c>
      <c r="H54">
        <v>6903</v>
      </c>
      <c r="I54">
        <f t="shared" si="2"/>
        <v>5000</v>
      </c>
      <c r="J54">
        <v>1911</v>
      </c>
      <c r="K54">
        <v>7215</v>
      </c>
      <c r="L54">
        <f t="shared" si="3"/>
        <v>5000</v>
      </c>
    </row>
    <row r="55" spans="1:12" ht="15">
      <c r="A55">
        <v>1928</v>
      </c>
      <c r="B55">
        <v>6934</v>
      </c>
      <c r="C55">
        <f t="shared" si="0"/>
        <v>6934</v>
      </c>
      <c r="D55">
        <v>1946</v>
      </c>
      <c r="E55">
        <v>7100</v>
      </c>
      <c r="F55">
        <f t="shared" si="1"/>
        <v>5000</v>
      </c>
      <c r="G55">
        <v>1927</v>
      </c>
      <c r="H55">
        <v>6937</v>
      </c>
      <c r="I55">
        <f t="shared" si="2"/>
        <v>5000</v>
      </c>
      <c r="J55">
        <v>1912</v>
      </c>
      <c r="K55">
        <v>7209</v>
      </c>
      <c r="L55">
        <f t="shared" si="3"/>
        <v>5000</v>
      </c>
    </row>
    <row r="56" spans="1:12" ht="15">
      <c r="A56">
        <v>1929</v>
      </c>
      <c r="B56">
        <v>6949</v>
      </c>
      <c r="C56">
        <f t="shared" si="0"/>
        <v>6949</v>
      </c>
      <c r="D56">
        <v>1947</v>
      </c>
      <c r="E56">
        <v>6968</v>
      </c>
      <c r="F56">
        <f t="shared" si="1"/>
        <v>5000</v>
      </c>
      <c r="G56">
        <v>1928</v>
      </c>
      <c r="H56">
        <v>6958</v>
      </c>
      <c r="I56">
        <f t="shared" si="2"/>
        <v>5000</v>
      </c>
      <c r="J56">
        <v>1913</v>
      </c>
      <c r="K56">
        <v>7254</v>
      </c>
      <c r="L56">
        <f t="shared" si="3"/>
        <v>5000</v>
      </c>
    </row>
    <row r="57" spans="1:12" ht="15">
      <c r="A57">
        <v>1930</v>
      </c>
      <c r="B57">
        <v>6983</v>
      </c>
      <c r="C57">
        <f t="shared" si="0"/>
        <v>6983</v>
      </c>
      <c r="D57">
        <v>1948</v>
      </c>
      <c r="E57">
        <v>7102</v>
      </c>
      <c r="F57">
        <f t="shared" si="1"/>
        <v>5000</v>
      </c>
      <c r="G57">
        <v>1929</v>
      </c>
      <c r="H57">
        <v>6945</v>
      </c>
      <c r="I57">
        <f t="shared" si="2"/>
        <v>5000</v>
      </c>
      <c r="J57">
        <v>1914</v>
      </c>
      <c r="K57">
        <v>7205</v>
      </c>
      <c r="L57">
        <f t="shared" si="3"/>
        <v>5000</v>
      </c>
    </row>
    <row r="58" spans="1:12" ht="15">
      <c r="A58">
        <v>1931</v>
      </c>
      <c r="B58">
        <v>6996</v>
      </c>
      <c r="C58">
        <f t="shared" si="0"/>
        <v>6996</v>
      </c>
      <c r="D58">
        <v>1949</v>
      </c>
      <c r="E58">
        <v>7050</v>
      </c>
      <c r="F58">
        <f t="shared" si="1"/>
        <v>5000</v>
      </c>
      <c r="G58">
        <v>1930</v>
      </c>
      <c r="H58">
        <v>6925</v>
      </c>
      <c r="I58">
        <f t="shared" si="2"/>
        <v>5000</v>
      </c>
      <c r="J58">
        <v>1915</v>
      </c>
      <c r="K58">
        <v>7139</v>
      </c>
      <c r="L58">
        <f t="shared" si="3"/>
        <v>5000</v>
      </c>
    </row>
    <row r="59" spans="1:12" ht="15">
      <c r="A59">
        <v>1932</v>
      </c>
      <c r="B59">
        <v>6991</v>
      </c>
      <c r="C59">
        <f t="shared" si="0"/>
        <v>6991</v>
      </c>
      <c r="D59">
        <v>1950</v>
      </c>
      <c r="E59">
        <v>6963</v>
      </c>
      <c r="F59">
        <f t="shared" si="1"/>
        <v>5000</v>
      </c>
      <c r="G59">
        <v>1931</v>
      </c>
      <c r="H59">
        <v>6883</v>
      </c>
      <c r="I59">
        <f t="shared" si="2"/>
        <v>5000</v>
      </c>
      <c r="J59">
        <v>1916</v>
      </c>
      <c r="K59">
        <v>7170</v>
      </c>
      <c r="L59">
        <f t="shared" si="3"/>
        <v>5000</v>
      </c>
    </row>
    <row r="60" spans="1:12" ht="15">
      <c r="A60">
        <v>1933</v>
      </c>
      <c r="B60">
        <v>6978</v>
      </c>
      <c r="C60">
        <f t="shared" si="0"/>
        <v>6978</v>
      </c>
      <c r="D60">
        <v>1951</v>
      </c>
      <c r="E60">
        <v>6985</v>
      </c>
      <c r="F60">
        <f t="shared" si="1"/>
        <v>5000</v>
      </c>
      <c r="G60">
        <v>1932</v>
      </c>
      <c r="H60">
        <v>6924</v>
      </c>
      <c r="I60">
        <f t="shared" si="2"/>
        <v>5000</v>
      </c>
      <c r="J60">
        <v>1917</v>
      </c>
      <c r="K60">
        <v>7148</v>
      </c>
      <c r="L60">
        <f t="shared" si="3"/>
        <v>5000</v>
      </c>
    </row>
    <row r="61" spans="1:12" ht="15">
      <c r="A61">
        <v>1934</v>
      </c>
      <c r="B61">
        <v>6943</v>
      </c>
      <c r="C61">
        <f t="shared" si="0"/>
        <v>6943</v>
      </c>
      <c r="D61">
        <v>1952</v>
      </c>
      <c r="E61">
        <v>7023</v>
      </c>
      <c r="F61">
        <f t="shared" si="1"/>
        <v>5000</v>
      </c>
      <c r="G61">
        <v>1933</v>
      </c>
      <c r="H61">
        <v>6925</v>
      </c>
      <c r="I61">
        <f t="shared" si="2"/>
        <v>5000</v>
      </c>
      <c r="J61">
        <v>1918</v>
      </c>
      <c r="K61">
        <v>7144</v>
      </c>
      <c r="L61">
        <f t="shared" si="3"/>
        <v>5000</v>
      </c>
    </row>
    <row r="62" spans="1:12" ht="15">
      <c r="A62">
        <v>1935</v>
      </c>
      <c r="B62">
        <v>6998</v>
      </c>
      <c r="C62">
        <f t="shared" si="0"/>
        <v>6998</v>
      </c>
      <c r="D62">
        <v>1953</v>
      </c>
      <c r="E62">
        <v>7073</v>
      </c>
      <c r="F62">
        <f t="shared" si="1"/>
        <v>5000</v>
      </c>
      <c r="G62">
        <v>1934</v>
      </c>
      <c r="H62">
        <v>6942</v>
      </c>
      <c r="I62">
        <f t="shared" si="2"/>
        <v>5000</v>
      </c>
      <c r="J62">
        <v>1919</v>
      </c>
      <c r="K62">
        <v>7117</v>
      </c>
      <c r="L62">
        <f t="shared" si="3"/>
        <v>5000</v>
      </c>
    </row>
    <row r="63" spans="1:12" ht="15">
      <c r="A63">
        <v>1936</v>
      </c>
      <c r="B63">
        <v>7003</v>
      </c>
      <c r="C63">
        <f t="shared" si="0"/>
        <v>7003</v>
      </c>
      <c r="D63">
        <v>1954</v>
      </c>
      <c r="E63">
        <v>7039</v>
      </c>
      <c r="F63">
        <f t="shared" si="1"/>
        <v>5000</v>
      </c>
      <c r="G63">
        <v>1935</v>
      </c>
      <c r="H63">
        <v>6960</v>
      </c>
      <c r="I63">
        <f t="shared" si="2"/>
        <v>5000</v>
      </c>
      <c r="J63">
        <v>1920</v>
      </c>
      <c r="K63">
        <v>7111</v>
      </c>
      <c r="L63">
        <f t="shared" si="3"/>
        <v>5000</v>
      </c>
    </row>
    <row r="64" spans="1:12" ht="15">
      <c r="A64">
        <v>1937</v>
      </c>
      <c r="B64">
        <v>6972</v>
      </c>
      <c r="C64">
        <f t="shared" si="0"/>
        <v>6972</v>
      </c>
      <c r="D64">
        <v>1955</v>
      </c>
      <c r="E64">
        <v>7007</v>
      </c>
      <c r="F64">
        <f t="shared" si="1"/>
        <v>5000</v>
      </c>
      <c r="G64">
        <v>1936</v>
      </c>
      <c r="H64">
        <v>6938</v>
      </c>
      <c r="I64">
        <f t="shared" si="2"/>
        <v>5000</v>
      </c>
      <c r="J64">
        <v>1921</v>
      </c>
      <c r="K64">
        <v>7220</v>
      </c>
      <c r="L64">
        <f t="shared" si="3"/>
        <v>5000</v>
      </c>
    </row>
    <row r="65" spans="1:12" ht="15">
      <c r="A65">
        <v>1938</v>
      </c>
      <c r="B65">
        <v>6980</v>
      </c>
      <c r="C65">
        <f t="shared" si="0"/>
        <v>6980</v>
      </c>
      <c r="D65">
        <v>1956</v>
      </c>
      <c r="E65">
        <v>6986</v>
      </c>
      <c r="F65">
        <f t="shared" si="1"/>
        <v>5000</v>
      </c>
      <c r="G65">
        <v>1937</v>
      </c>
      <c r="H65">
        <v>6953</v>
      </c>
      <c r="I65">
        <f t="shared" si="2"/>
        <v>5000</v>
      </c>
      <c r="J65">
        <v>1922</v>
      </c>
      <c r="K65">
        <v>7176</v>
      </c>
      <c r="L65">
        <f t="shared" si="3"/>
        <v>5000</v>
      </c>
    </row>
    <row r="66" spans="1:12" ht="15">
      <c r="A66">
        <v>1939</v>
      </c>
      <c r="B66">
        <v>6980</v>
      </c>
      <c r="C66">
        <f t="shared" si="0"/>
        <v>6980</v>
      </c>
      <c r="D66">
        <v>1957</v>
      </c>
      <c r="E66">
        <v>7032</v>
      </c>
      <c r="F66">
        <f t="shared" si="1"/>
        <v>5000</v>
      </c>
      <c r="G66">
        <v>1938</v>
      </c>
      <c r="H66">
        <v>7041</v>
      </c>
      <c r="I66">
        <f t="shared" si="2"/>
        <v>5000</v>
      </c>
      <c r="J66">
        <v>1923</v>
      </c>
      <c r="K66">
        <v>7203</v>
      </c>
      <c r="L66">
        <f t="shared" si="3"/>
        <v>5000</v>
      </c>
    </row>
    <row r="67" spans="1:12" ht="15">
      <c r="A67">
        <v>1940</v>
      </c>
      <c r="B67">
        <v>7057</v>
      </c>
      <c r="C67">
        <f t="shared" si="0"/>
        <v>7057</v>
      </c>
      <c r="D67">
        <v>1958</v>
      </c>
      <c r="E67">
        <v>6964</v>
      </c>
      <c r="F67">
        <f t="shared" si="1"/>
        <v>5000</v>
      </c>
      <c r="G67">
        <v>1939</v>
      </c>
      <c r="H67">
        <v>6995</v>
      </c>
      <c r="I67">
        <f t="shared" si="2"/>
        <v>5000</v>
      </c>
      <c r="J67">
        <v>1924</v>
      </c>
      <c r="K67">
        <v>7118</v>
      </c>
      <c r="L67">
        <f t="shared" si="3"/>
        <v>5000</v>
      </c>
    </row>
    <row r="68" spans="1:12" ht="15">
      <c r="A68">
        <v>1941</v>
      </c>
      <c r="B68">
        <v>7029</v>
      </c>
      <c r="C68">
        <f t="shared" si="0"/>
        <v>7029</v>
      </c>
      <c r="D68">
        <v>1959</v>
      </c>
      <c r="E68">
        <v>6957</v>
      </c>
      <c r="F68">
        <f t="shared" si="1"/>
        <v>5000</v>
      </c>
      <c r="G68">
        <v>1940</v>
      </c>
      <c r="H68">
        <v>6934</v>
      </c>
      <c r="I68">
        <f t="shared" si="2"/>
        <v>5000</v>
      </c>
      <c r="J68">
        <v>1925</v>
      </c>
      <c r="K68">
        <v>7192</v>
      </c>
      <c r="L68">
        <f t="shared" si="3"/>
        <v>5000</v>
      </c>
    </row>
    <row r="69" spans="1:12" ht="15">
      <c r="A69">
        <v>1942</v>
      </c>
      <c r="B69">
        <v>7026</v>
      </c>
      <c r="C69">
        <f t="shared" si="0"/>
        <v>7026</v>
      </c>
      <c r="D69">
        <v>1960</v>
      </c>
      <c r="E69">
        <v>6874</v>
      </c>
      <c r="F69">
        <f t="shared" si="1"/>
        <v>5000</v>
      </c>
      <c r="G69">
        <v>1941</v>
      </c>
      <c r="H69">
        <v>6942</v>
      </c>
      <c r="I69">
        <f t="shared" si="2"/>
        <v>5000</v>
      </c>
      <c r="J69">
        <v>1926</v>
      </c>
      <c r="K69">
        <v>7116</v>
      </c>
      <c r="L69">
        <f t="shared" si="3"/>
        <v>5000</v>
      </c>
    </row>
    <row r="70" spans="1:12" ht="15">
      <c r="A70">
        <v>1943</v>
      </c>
      <c r="B70">
        <v>7078</v>
      </c>
      <c r="C70">
        <f t="shared" si="0"/>
        <v>7078</v>
      </c>
      <c r="D70">
        <v>1961</v>
      </c>
      <c r="E70">
        <v>7015</v>
      </c>
      <c r="F70">
        <f t="shared" si="1"/>
        <v>5000</v>
      </c>
      <c r="G70">
        <v>1942</v>
      </c>
      <c r="H70">
        <v>6931</v>
      </c>
      <c r="I70">
        <f t="shared" si="2"/>
        <v>5000</v>
      </c>
      <c r="J70">
        <v>1927</v>
      </c>
      <c r="K70">
        <v>7172</v>
      </c>
      <c r="L70">
        <f t="shared" si="3"/>
        <v>5000</v>
      </c>
    </row>
    <row r="71" spans="1:12" ht="15">
      <c r="A71">
        <v>1944</v>
      </c>
      <c r="B71">
        <v>7037</v>
      </c>
      <c r="C71">
        <f t="shared" si="0"/>
        <v>7037</v>
      </c>
      <c r="D71">
        <v>1962</v>
      </c>
      <c r="E71">
        <v>6980</v>
      </c>
      <c r="F71">
        <f t="shared" si="1"/>
        <v>5000</v>
      </c>
      <c r="G71">
        <v>1943</v>
      </c>
      <c r="H71">
        <v>6975</v>
      </c>
      <c r="I71">
        <f t="shared" si="2"/>
        <v>5000</v>
      </c>
      <c r="J71">
        <v>1928</v>
      </c>
      <c r="K71">
        <v>7132</v>
      </c>
      <c r="L71">
        <f t="shared" si="3"/>
        <v>5000</v>
      </c>
    </row>
    <row r="72" spans="1:12" ht="15">
      <c r="A72">
        <v>1945</v>
      </c>
      <c r="B72">
        <v>7003</v>
      </c>
      <c r="C72">
        <f t="shared" si="0"/>
        <v>7003</v>
      </c>
      <c r="D72">
        <v>1963</v>
      </c>
      <c r="E72">
        <v>6927</v>
      </c>
      <c r="F72">
        <f t="shared" si="1"/>
        <v>5000</v>
      </c>
      <c r="G72">
        <v>1944</v>
      </c>
      <c r="H72">
        <v>6933</v>
      </c>
      <c r="I72">
        <f t="shared" si="2"/>
        <v>5000</v>
      </c>
      <c r="J72">
        <v>1929</v>
      </c>
      <c r="K72">
        <v>7104</v>
      </c>
      <c r="L72">
        <f t="shared" si="3"/>
        <v>5000</v>
      </c>
    </row>
    <row r="73" spans="1:12" ht="15">
      <c r="A73">
        <v>1946</v>
      </c>
      <c r="B73">
        <v>7020</v>
      </c>
      <c r="C73">
        <f t="shared" si="0"/>
        <v>7020</v>
      </c>
      <c r="D73">
        <v>1964</v>
      </c>
      <c r="E73">
        <v>6961</v>
      </c>
      <c r="F73">
        <f t="shared" si="1"/>
        <v>5000</v>
      </c>
      <c r="G73">
        <v>1945</v>
      </c>
      <c r="H73">
        <v>6944</v>
      </c>
      <c r="I73">
        <f t="shared" si="2"/>
        <v>5000</v>
      </c>
      <c r="J73">
        <v>1930</v>
      </c>
      <c r="K73">
        <v>7094</v>
      </c>
      <c r="L73">
        <f t="shared" si="3"/>
        <v>5000</v>
      </c>
    </row>
    <row r="74" spans="1:12" ht="15">
      <c r="A74">
        <v>1947</v>
      </c>
      <c r="B74">
        <v>7019</v>
      </c>
      <c r="C74">
        <f t="shared" si="0"/>
        <v>7019</v>
      </c>
      <c r="D74">
        <v>1966</v>
      </c>
      <c r="E74">
        <v>6956</v>
      </c>
      <c r="F74">
        <f t="shared" si="1"/>
        <v>5000</v>
      </c>
      <c r="G74">
        <v>1947</v>
      </c>
      <c r="H74">
        <v>6984</v>
      </c>
      <c r="I74">
        <f t="shared" si="2"/>
        <v>5000</v>
      </c>
      <c r="J74">
        <v>1931</v>
      </c>
      <c r="K74">
        <v>7096</v>
      </c>
      <c r="L74">
        <f t="shared" si="3"/>
        <v>5000</v>
      </c>
    </row>
    <row r="75" spans="1:12" ht="15">
      <c r="A75">
        <v>1948</v>
      </c>
      <c r="B75">
        <v>6991</v>
      </c>
      <c r="C75">
        <f t="shared" si="0"/>
        <v>6991</v>
      </c>
      <c r="D75">
        <v>1967</v>
      </c>
      <c r="E75">
        <v>7056</v>
      </c>
      <c r="F75">
        <f t="shared" si="1"/>
        <v>5000</v>
      </c>
      <c r="G75">
        <v>1948</v>
      </c>
      <c r="H75">
        <v>7031</v>
      </c>
      <c r="I75">
        <f t="shared" si="2"/>
        <v>5000</v>
      </c>
      <c r="J75">
        <v>1932</v>
      </c>
      <c r="K75">
        <v>7141</v>
      </c>
      <c r="L75">
        <f t="shared" si="3"/>
        <v>5000</v>
      </c>
    </row>
    <row r="76" spans="1:12" ht="15">
      <c r="A76">
        <v>1949</v>
      </c>
      <c r="B76">
        <v>7012</v>
      </c>
      <c r="C76">
        <f t="shared" si="0"/>
        <v>7012</v>
      </c>
      <c r="D76">
        <v>1968</v>
      </c>
      <c r="E76">
        <v>6933</v>
      </c>
      <c r="F76">
        <f t="shared" si="1"/>
        <v>5000</v>
      </c>
      <c r="G76">
        <v>1949</v>
      </c>
      <c r="H76">
        <v>7008</v>
      </c>
      <c r="I76">
        <f t="shared" si="2"/>
        <v>5000</v>
      </c>
      <c r="J76">
        <v>1933</v>
      </c>
      <c r="K76">
        <v>7033</v>
      </c>
      <c r="L76">
        <f t="shared" si="3"/>
        <v>5000</v>
      </c>
    </row>
    <row r="77" spans="1:12" ht="15">
      <c r="A77">
        <v>1950</v>
      </c>
      <c r="B77">
        <v>7018</v>
      </c>
      <c r="C77">
        <f t="shared" si="0"/>
        <v>7018</v>
      </c>
      <c r="D77">
        <v>1969</v>
      </c>
      <c r="E77">
        <v>6902</v>
      </c>
      <c r="F77">
        <f t="shared" si="1"/>
        <v>5000</v>
      </c>
      <c r="G77">
        <v>1950</v>
      </c>
      <c r="H77">
        <v>7007</v>
      </c>
      <c r="I77">
        <f t="shared" si="2"/>
        <v>5000</v>
      </c>
      <c r="J77">
        <v>1934</v>
      </c>
      <c r="K77">
        <v>7108</v>
      </c>
      <c r="L77">
        <f t="shared" si="3"/>
        <v>5000</v>
      </c>
    </row>
    <row r="78" spans="1:12" ht="15">
      <c r="A78">
        <v>1951</v>
      </c>
      <c r="B78">
        <v>7013</v>
      </c>
      <c r="C78">
        <f t="shared" si="0"/>
        <v>7013</v>
      </c>
      <c r="D78">
        <v>1970</v>
      </c>
      <c r="E78">
        <v>6934</v>
      </c>
      <c r="F78">
        <f t="shared" si="1"/>
        <v>5000</v>
      </c>
      <c r="G78">
        <v>1951</v>
      </c>
      <c r="H78">
        <v>7013</v>
      </c>
      <c r="I78">
        <f t="shared" si="2"/>
        <v>5000</v>
      </c>
      <c r="J78">
        <v>1935</v>
      </c>
      <c r="K78">
        <v>7137</v>
      </c>
      <c r="L78">
        <f t="shared" si="3"/>
        <v>5000</v>
      </c>
    </row>
    <row r="79" spans="1:12" ht="15">
      <c r="A79">
        <v>1952</v>
      </c>
      <c r="B79">
        <v>7025</v>
      </c>
      <c r="C79">
        <f t="shared" si="0"/>
        <v>7025</v>
      </c>
      <c r="D79">
        <v>1971</v>
      </c>
      <c r="E79">
        <v>6946</v>
      </c>
      <c r="F79">
        <f t="shared" si="1"/>
        <v>5000</v>
      </c>
      <c r="G79">
        <v>1952</v>
      </c>
      <c r="H79">
        <v>6949</v>
      </c>
      <c r="I79">
        <f t="shared" si="2"/>
        <v>5000</v>
      </c>
      <c r="J79">
        <v>1936</v>
      </c>
      <c r="K79">
        <v>7059</v>
      </c>
      <c r="L79">
        <f t="shared" si="3"/>
        <v>5000</v>
      </c>
    </row>
    <row r="80" spans="1:12" ht="15">
      <c r="A80">
        <v>1953</v>
      </c>
      <c r="B80">
        <v>7011</v>
      </c>
      <c r="C80">
        <f t="shared" si="0"/>
        <v>7011</v>
      </c>
      <c r="D80">
        <v>1973</v>
      </c>
      <c r="E80">
        <v>6927</v>
      </c>
      <c r="F80">
        <f t="shared" si="1"/>
        <v>5000</v>
      </c>
      <c r="G80">
        <v>1953</v>
      </c>
      <c r="H80">
        <v>6968</v>
      </c>
      <c r="I80">
        <f t="shared" si="2"/>
        <v>5000</v>
      </c>
      <c r="J80">
        <v>1937</v>
      </c>
      <c r="K80">
        <v>7006</v>
      </c>
      <c r="L80">
        <f t="shared" si="3"/>
        <v>5000</v>
      </c>
    </row>
    <row r="81" spans="1:12" ht="15">
      <c r="A81">
        <v>1954</v>
      </c>
      <c r="B81">
        <v>7026</v>
      </c>
      <c r="C81">
        <f t="shared" si="0"/>
        <v>7026</v>
      </c>
      <c r="D81">
        <v>1975</v>
      </c>
      <c r="E81">
        <v>6969</v>
      </c>
      <c r="F81">
        <f t="shared" si="1"/>
        <v>5000</v>
      </c>
      <c r="G81">
        <v>1954</v>
      </c>
      <c r="H81">
        <v>6978</v>
      </c>
      <c r="I81">
        <f t="shared" si="2"/>
        <v>5000</v>
      </c>
      <c r="J81">
        <v>1938</v>
      </c>
      <c r="K81">
        <v>7153</v>
      </c>
      <c r="L81">
        <f t="shared" si="3"/>
        <v>5000</v>
      </c>
    </row>
    <row r="82" spans="1:12" ht="15">
      <c r="A82">
        <v>1955</v>
      </c>
      <c r="B82">
        <v>6952</v>
      </c>
      <c r="C82">
        <f t="shared" si="0"/>
        <v>6952</v>
      </c>
      <c r="D82">
        <v>1976</v>
      </c>
      <c r="E82">
        <v>6942</v>
      </c>
      <c r="F82">
        <f t="shared" si="1"/>
        <v>5000</v>
      </c>
      <c r="G82">
        <v>1955</v>
      </c>
      <c r="H82">
        <v>7023</v>
      </c>
      <c r="I82">
        <f t="shared" si="2"/>
        <v>5000</v>
      </c>
      <c r="J82">
        <v>1939</v>
      </c>
      <c r="K82">
        <v>6977</v>
      </c>
      <c r="L82">
        <f t="shared" si="3"/>
        <v>5000</v>
      </c>
    </row>
    <row r="83" spans="1:12" ht="15">
      <c r="A83">
        <v>1956</v>
      </c>
      <c r="B83">
        <v>6988</v>
      </c>
      <c r="C83">
        <f t="shared" si="0"/>
        <v>6988</v>
      </c>
      <c r="D83">
        <v>1977</v>
      </c>
      <c r="E83">
        <v>6916</v>
      </c>
      <c r="F83">
        <f t="shared" si="1"/>
        <v>5000</v>
      </c>
      <c r="G83">
        <v>1956</v>
      </c>
      <c r="H83">
        <v>7091</v>
      </c>
      <c r="I83">
        <f t="shared" si="2"/>
        <v>5000</v>
      </c>
      <c r="J83">
        <v>1940</v>
      </c>
      <c r="K83">
        <v>7016</v>
      </c>
      <c r="L83">
        <f t="shared" si="3"/>
        <v>5000</v>
      </c>
    </row>
    <row r="84" spans="1:12" ht="15">
      <c r="A84">
        <v>1957</v>
      </c>
      <c r="B84">
        <v>7011</v>
      </c>
      <c r="C84">
        <f t="shared" si="0"/>
        <v>7011</v>
      </c>
      <c r="D84">
        <v>1978</v>
      </c>
      <c r="E84">
        <v>6836</v>
      </c>
      <c r="F84">
        <f t="shared" si="1"/>
        <v>5000</v>
      </c>
      <c r="G84">
        <v>1957</v>
      </c>
      <c r="H84">
        <v>7033</v>
      </c>
      <c r="I84">
        <f t="shared" si="2"/>
        <v>5000</v>
      </c>
      <c r="J84">
        <v>1941</v>
      </c>
      <c r="K84">
        <v>6937</v>
      </c>
      <c r="L84">
        <f t="shared" si="3"/>
        <v>5000</v>
      </c>
    </row>
    <row r="85" spans="1:12" ht="15">
      <c r="A85">
        <v>1958</v>
      </c>
      <c r="B85">
        <v>7042</v>
      </c>
      <c r="C85">
        <f t="shared" si="0"/>
        <v>7042</v>
      </c>
      <c r="D85">
        <v>1979</v>
      </c>
      <c r="E85">
        <v>6920</v>
      </c>
      <c r="F85">
        <f t="shared" si="1"/>
        <v>5000</v>
      </c>
      <c r="G85">
        <v>1959</v>
      </c>
      <c r="H85">
        <v>7018</v>
      </c>
      <c r="I85">
        <f t="shared" si="2"/>
        <v>5000</v>
      </c>
      <c r="J85">
        <v>1942</v>
      </c>
      <c r="K85">
        <v>7018</v>
      </c>
      <c r="L85">
        <f t="shared" si="3"/>
        <v>5000</v>
      </c>
    </row>
    <row r="86" spans="1:12" ht="15">
      <c r="A86">
        <v>1959</v>
      </c>
      <c r="B86">
        <v>7097</v>
      </c>
      <c r="C86">
        <f t="shared" si="0"/>
        <v>7097</v>
      </c>
      <c r="D86">
        <v>1980</v>
      </c>
      <c r="E86">
        <v>6883</v>
      </c>
      <c r="F86">
        <f t="shared" si="1"/>
        <v>5000</v>
      </c>
      <c r="G86">
        <v>1960</v>
      </c>
      <c r="H86">
        <v>7042</v>
      </c>
      <c r="I86">
        <f t="shared" si="2"/>
        <v>5000</v>
      </c>
      <c r="J86">
        <v>1943</v>
      </c>
      <c r="K86">
        <v>7143</v>
      </c>
      <c r="L86">
        <f t="shared" si="3"/>
        <v>5000</v>
      </c>
    </row>
    <row r="87" spans="1:12" ht="15">
      <c r="A87">
        <v>1960</v>
      </c>
      <c r="B87">
        <v>6995</v>
      </c>
      <c r="C87">
        <f t="shared" si="0"/>
        <v>6995</v>
      </c>
      <c r="D87">
        <v>1981</v>
      </c>
      <c r="E87">
        <v>6957</v>
      </c>
      <c r="F87">
        <f t="shared" si="1"/>
        <v>5000</v>
      </c>
      <c r="G87">
        <v>1961</v>
      </c>
      <c r="H87">
        <v>7015</v>
      </c>
      <c r="I87">
        <f t="shared" si="2"/>
        <v>5000</v>
      </c>
      <c r="J87">
        <v>1944</v>
      </c>
      <c r="K87">
        <v>7098</v>
      </c>
      <c r="L87">
        <f t="shared" si="3"/>
        <v>5000</v>
      </c>
    </row>
    <row r="88" spans="1:12" ht="15">
      <c r="A88">
        <v>1961</v>
      </c>
      <c r="B88">
        <v>7063</v>
      </c>
      <c r="C88">
        <f t="shared" si="0"/>
        <v>7063</v>
      </c>
      <c r="D88">
        <v>1982</v>
      </c>
      <c r="E88">
        <v>6953</v>
      </c>
      <c r="F88">
        <f t="shared" si="1"/>
        <v>5000</v>
      </c>
      <c r="G88">
        <v>1962</v>
      </c>
      <c r="H88">
        <v>7025</v>
      </c>
      <c r="I88">
        <f t="shared" si="2"/>
        <v>5000</v>
      </c>
      <c r="J88">
        <v>1945</v>
      </c>
      <c r="K88">
        <v>7098</v>
      </c>
      <c r="L88">
        <f t="shared" si="3"/>
        <v>5000</v>
      </c>
    </row>
    <row r="89" spans="1:12" ht="15">
      <c r="A89">
        <v>1962</v>
      </c>
      <c r="B89">
        <v>7056</v>
      </c>
      <c r="C89">
        <f t="shared" si="0"/>
        <v>7056</v>
      </c>
      <c r="D89">
        <v>1983</v>
      </c>
      <c r="E89">
        <v>6986</v>
      </c>
      <c r="F89">
        <f t="shared" si="1"/>
        <v>5000</v>
      </c>
      <c r="G89">
        <v>1963</v>
      </c>
      <c r="H89">
        <v>7004</v>
      </c>
      <c r="I89">
        <f t="shared" si="2"/>
        <v>5000</v>
      </c>
      <c r="J89">
        <v>1946</v>
      </c>
      <c r="K89">
        <v>7039</v>
      </c>
      <c r="L89">
        <f t="shared" si="3"/>
        <v>5000</v>
      </c>
    </row>
    <row r="90" spans="1:12" ht="15">
      <c r="A90">
        <v>1963</v>
      </c>
      <c r="B90">
        <v>7053</v>
      </c>
      <c r="C90">
        <f t="shared" si="0"/>
        <v>7053</v>
      </c>
      <c r="D90">
        <v>1984</v>
      </c>
      <c r="E90">
        <v>6847</v>
      </c>
      <c r="F90">
        <f t="shared" si="1"/>
        <v>5000</v>
      </c>
      <c r="G90">
        <v>1964</v>
      </c>
      <c r="H90">
        <v>6984</v>
      </c>
      <c r="I90">
        <f t="shared" si="2"/>
        <v>5000</v>
      </c>
      <c r="J90">
        <v>1947</v>
      </c>
      <c r="K90">
        <v>6923</v>
      </c>
      <c r="L90">
        <f t="shared" si="3"/>
        <v>5000</v>
      </c>
    </row>
    <row r="91" spans="1:12" ht="15">
      <c r="A91">
        <v>1964</v>
      </c>
      <c r="B91">
        <v>7035</v>
      </c>
      <c r="C91">
        <f t="shared" si="0"/>
        <v>7035</v>
      </c>
      <c r="D91">
        <v>1985</v>
      </c>
      <c r="E91">
        <v>6870</v>
      </c>
      <c r="F91">
        <f t="shared" si="1"/>
        <v>5000</v>
      </c>
      <c r="G91">
        <v>1965</v>
      </c>
      <c r="H91">
        <v>6969</v>
      </c>
      <c r="I91">
        <f t="shared" si="2"/>
        <v>5000</v>
      </c>
      <c r="J91">
        <v>1948</v>
      </c>
      <c r="K91">
        <v>7085</v>
      </c>
      <c r="L91">
        <f t="shared" si="3"/>
        <v>5000</v>
      </c>
    </row>
    <row r="92" spans="1:12" ht="15">
      <c r="A92">
        <v>1965</v>
      </c>
      <c r="B92">
        <v>7020</v>
      </c>
      <c r="C92">
        <f t="shared" si="0"/>
        <v>7020</v>
      </c>
      <c r="D92">
        <v>1986</v>
      </c>
      <c r="E92">
        <v>6885</v>
      </c>
      <c r="F92">
        <f t="shared" si="1"/>
        <v>5000</v>
      </c>
      <c r="G92">
        <v>1966</v>
      </c>
      <c r="H92">
        <v>7020</v>
      </c>
      <c r="I92">
        <f t="shared" si="2"/>
        <v>5000</v>
      </c>
      <c r="J92">
        <v>1949</v>
      </c>
      <c r="K92">
        <v>7120</v>
      </c>
      <c r="L92">
        <f t="shared" si="3"/>
        <v>5000</v>
      </c>
    </row>
    <row r="93" spans="1:12" ht="15">
      <c r="A93">
        <v>1966</v>
      </c>
      <c r="B93">
        <v>7032</v>
      </c>
      <c r="C93">
        <f t="shared" si="0"/>
        <v>7032</v>
      </c>
      <c r="D93">
        <v>1987</v>
      </c>
      <c r="E93">
        <v>6716</v>
      </c>
      <c r="F93">
        <f t="shared" si="1"/>
        <v>5000</v>
      </c>
      <c r="G93">
        <v>1967</v>
      </c>
      <c r="H93">
        <v>6989</v>
      </c>
      <c r="I93">
        <f t="shared" si="2"/>
        <v>5000</v>
      </c>
      <c r="J93">
        <v>1950</v>
      </c>
      <c r="K93">
        <v>7085</v>
      </c>
      <c r="L93">
        <f t="shared" si="3"/>
        <v>5000</v>
      </c>
    </row>
    <row r="94" spans="1:12" ht="15">
      <c r="A94">
        <v>1967</v>
      </c>
      <c r="B94">
        <v>6998</v>
      </c>
      <c r="C94">
        <f t="shared" si="0"/>
        <v>6998</v>
      </c>
      <c r="D94">
        <v>1988</v>
      </c>
      <c r="E94">
        <v>6810</v>
      </c>
      <c r="F94">
        <f t="shared" si="1"/>
        <v>5000</v>
      </c>
      <c r="G94">
        <v>1968</v>
      </c>
      <c r="H94">
        <v>6993</v>
      </c>
      <c r="I94">
        <f t="shared" si="2"/>
        <v>5000</v>
      </c>
      <c r="J94">
        <v>1951</v>
      </c>
      <c r="K94">
        <v>6941</v>
      </c>
      <c r="L94">
        <f t="shared" si="3"/>
        <v>5000</v>
      </c>
    </row>
    <row r="95" spans="1:12" ht="15">
      <c r="A95">
        <v>1968</v>
      </c>
      <c r="B95">
        <v>7056</v>
      </c>
      <c r="C95">
        <f t="shared" si="0"/>
        <v>7056</v>
      </c>
      <c r="D95">
        <v>1989</v>
      </c>
      <c r="E95">
        <v>6868</v>
      </c>
      <c r="F95">
        <f t="shared" si="1"/>
        <v>5000</v>
      </c>
      <c r="G95">
        <v>1969</v>
      </c>
      <c r="H95">
        <v>6963</v>
      </c>
      <c r="I95">
        <f t="shared" si="2"/>
        <v>5000</v>
      </c>
      <c r="J95">
        <v>1952</v>
      </c>
      <c r="K95">
        <v>7080</v>
      </c>
      <c r="L95">
        <f t="shared" si="3"/>
        <v>5000</v>
      </c>
    </row>
    <row r="96" spans="1:12" ht="15">
      <c r="A96">
        <v>1969</v>
      </c>
      <c r="B96">
        <v>7071</v>
      </c>
      <c r="C96">
        <f t="shared" si="0"/>
        <v>7071</v>
      </c>
      <c r="D96">
        <v>1990</v>
      </c>
      <c r="E96">
        <v>6860</v>
      </c>
      <c r="F96">
        <f t="shared" si="1"/>
        <v>5000</v>
      </c>
      <c r="G96">
        <v>1970</v>
      </c>
      <c r="H96">
        <v>6995</v>
      </c>
      <c r="I96">
        <f t="shared" si="2"/>
        <v>5000</v>
      </c>
      <c r="J96">
        <v>1953</v>
      </c>
      <c r="K96">
        <v>7047</v>
      </c>
      <c r="L96">
        <f t="shared" si="3"/>
        <v>5000</v>
      </c>
    </row>
    <row r="97" spans="1:12" ht="15">
      <c r="A97">
        <v>1970</v>
      </c>
      <c r="B97">
        <v>7007</v>
      </c>
      <c r="C97">
        <f aca="true" t="shared" si="4" ref="C97:C132">IF($K$5=1,B97,5000)</f>
        <v>7007</v>
      </c>
      <c r="D97">
        <v>1992</v>
      </c>
      <c r="E97">
        <v>6798</v>
      </c>
      <c r="F97">
        <f aca="true" t="shared" si="5" ref="F97:F109">IF($K$5=2,E97,5000)</f>
        <v>5000</v>
      </c>
      <c r="G97">
        <v>1971</v>
      </c>
      <c r="H97">
        <v>7083</v>
      </c>
      <c r="I97">
        <f aca="true" t="shared" si="6" ref="I97:I123">IF($K$5=4,H97,5000)</f>
        <v>5000</v>
      </c>
      <c r="J97">
        <v>1954</v>
      </c>
      <c r="K97">
        <v>6997</v>
      </c>
      <c r="L97">
        <f aca="true" t="shared" si="7" ref="L97:L149">IF($K$5=3,K97,5000)</f>
        <v>5000</v>
      </c>
    </row>
    <row r="98" spans="1:12" ht="15">
      <c r="A98">
        <v>1971</v>
      </c>
      <c r="B98">
        <v>7001</v>
      </c>
      <c r="C98">
        <f t="shared" si="4"/>
        <v>7001</v>
      </c>
      <c r="D98">
        <v>1993</v>
      </c>
      <c r="E98">
        <v>6751</v>
      </c>
      <c r="F98">
        <f t="shared" si="5"/>
        <v>5000</v>
      </c>
      <c r="G98">
        <v>1972</v>
      </c>
      <c r="H98">
        <v>7029</v>
      </c>
      <c r="I98">
        <f t="shared" si="6"/>
        <v>5000</v>
      </c>
      <c r="J98">
        <v>1955</v>
      </c>
      <c r="K98">
        <v>7045</v>
      </c>
      <c r="L98">
        <f t="shared" si="7"/>
        <v>5000</v>
      </c>
    </row>
    <row r="99" spans="1:12" ht="15">
      <c r="A99">
        <v>1972</v>
      </c>
      <c r="B99">
        <v>7004</v>
      </c>
      <c r="C99">
        <f t="shared" si="4"/>
        <v>7004</v>
      </c>
      <c r="D99">
        <v>1994</v>
      </c>
      <c r="E99">
        <v>6774</v>
      </c>
      <c r="F99">
        <f t="shared" si="5"/>
        <v>5000</v>
      </c>
      <c r="G99">
        <v>1973</v>
      </c>
      <c r="H99">
        <v>6998</v>
      </c>
      <c r="I99">
        <f t="shared" si="6"/>
        <v>5000</v>
      </c>
      <c r="J99">
        <v>1956</v>
      </c>
      <c r="K99">
        <v>7027</v>
      </c>
      <c r="L99">
        <f t="shared" si="7"/>
        <v>5000</v>
      </c>
    </row>
    <row r="100" spans="1:12" ht="15">
      <c r="A100">
        <v>1973</v>
      </c>
      <c r="B100">
        <v>7044</v>
      </c>
      <c r="C100">
        <f t="shared" si="4"/>
        <v>7044</v>
      </c>
      <c r="D100">
        <v>1995</v>
      </c>
      <c r="E100">
        <v>6764</v>
      </c>
      <c r="F100">
        <f t="shared" si="5"/>
        <v>5000</v>
      </c>
      <c r="G100">
        <v>1974</v>
      </c>
      <c r="H100">
        <v>7055</v>
      </c>
      <c r="I100">
        <f t="shared" si="6"/>
        <v>5000</v>
      </c>
      <c r="J100">
        <v>1957</v>
      </c>
      <c r="K100">
        <v>7046</v>
      </c>
      <c r="L100">
        <f t="shared" si="7"/>
        <v>5000</v>
      </c>
    </row>
    <row r="101" spans="1:12" ht="15">
      <c r="A101">
        <v>1974</v>
      </c>
      <c r="B101">
        <v>7093</v>
      </c>
      <c r="C101">
        <f t="shared" si="4"/>
        <v>7093</v>
      </c>
      <c r="D101">
        <v>1996</v>
      </c>
      <c r="E101">
        <v>6651</v>
      </c>
      <c r="F101">
        <f t="shared" si="5"/>
        <v>5000</v>
      </c>
      <c r="G101">
        <v>1975</v>
      </c>
      <c r="H101">
        <v>7035</v>
      </c>
      <c r="I101">
        <f t="shared" si="6"/>
        <v>5000</v>
      </c>
      <c r="J101">
        <v>1958</v>
      </c>
      <c r="K101">
        <v>6993</v>
      </c>
      <c r="L101">
        <f t="shared" si="7"/>
        <v>5000</v>
      </c>
    </row>
    <row r="102" spans="1:12" ht="15">
      <c r="A102">
        <v>1975</v>
      </c>
      <c r="B102">
        <v>7010</v>
      </c>
      <c r="C102">
        <f t="shared" si="4"/>
        <v>7010</v>
      </c>
      <c r="D102">
        <v>1997</v>
      </c>
      <c r="E102">
        <v>6745</v>
      </c>
      <c r="F102">
        <f t="shared" si="5"/>
        <v>5000</v>
      </c>
      <c r="G102">
        <v>1976</v>
      </c>
      <c r="H102">
        <v>7027</v>
      </c>
      <c r="I102">
        <f t="shared" si="6"/>
        <v>5000</v>
      </c>
      <c r="J102">
        <v>1959</v>
      </c>
      <c r="K102">
        <v>6936</v>
      </c>
      <c r="L102">
        <f t="shared" si="7"/>
        <v>5000</v>
      </c>
    </row>
    <row r="103" spans="1:12" ht="15">
      <c r="A103">
        <v>1976</v>
      </c>
      <c r="B103">
        <v>7035</v>
      </c>
      <c r="C103">
        <f t="shared" si="4"/>
        <v>7035</v>
      </c>
      <c r="D103">
        <v>1998</v>
      </c>
      <c r="E103">
        <v>6788</v>
      </c>
      <c r="F103">
        <f t="shared" si="5"/>
        <v>5000</v>
      </c>
      <c r="G103">
        <v>1977</v>
      </c>
      <c r="H103">
        <v>6994</v>
      </c>
      <c r="I103">
        <f t="shared" si="6"/>
        <v>5000</v>
      </c>
      <c r="J103">
        <v>1960</v>
      </c>
      <c r="K103">
        <v>6899</v>
      </c>
      <c r="L103">
        <f t="shared" si="7"/>
        <v>5000</v>
      </c>
    </row>
    <row r="104" spans="1:12" ht="15">
      <c r="A104">
        <v>1977</v>
      </c>
      <c r="B104">
        <v>7050</v>
      </c>
      <c r="C104">
        <f t="shared" si="4"/>
        <v>7050</v>
      </c>
      <c r="D104">
        <v>1999</v>
      </c>
      <c r="E104">
        <v>6805</v>
      </c>
      <c r="F104">
        <f t="shared" si="5"/>
        <v>5000</v>
      </c>
      <c r="G104">
        <v>1978</v>
      </c>
      <c r="H104">
        <v>7002</v>
      </c>
      <c r="I104">
        <f t="shared" si="6"/>
        <v>5000</v>
      </c>
      <c r="J104">
        <v>1961</v>
      </c>
      <c r="K104">
        <v>7084</v>
      </c>
      <c r="L104">
        <f t="shared" si="7"/>
        <v>5000</v>
      </c>
    </row>
    <row r="105" spans="1:12" ht="15">
      <c r="A105">
        <v>1978</v>
      </c>
      <c r="B105">
        <v>7077</v>
      </c>
      <c r="C105">
        <f t="shared" si="4"/>
        <v>7077</v>
      </c>
      <c r="D105">
        <v>2000</v>
      </c>
      <c r="E105">
        <v>6810</v>
      </c>
      <c r="F105">
        <f t="shared" si="5"/>
        <v>5000</v>
      </c>
      <c r="G105">
        <v>1979</v>
      </c>
      <c r="H105">
        <v>7027</v>
      </c>
      <c r="I105">
        <f t="shared" si="6"/>
        <v>5000</v>
      </c>
      <c r="J105">
        <v>1962</v>
      </c>
      <c r="K105">
        <v>7039</v>
      </c>
      <c r="L105">
        <f t="shared" si="7"/>
        <v>5000</v>
      </c>
    </row>
    <row r="106" spans="1:12" ht="15">
      <c r="A106">
        <v>1979</v>
      </c>
      <c r="B106">
        <v>7053</v>
      </c>
      <c r="C106">
        <f t="shared" si="4"/>
        <v>7053</v>
      </c>
      <c r="D106">
        <v>2001</v>
      </c>
      <c r="E106">
        <v>6744</v>
      </c>
      <c r="F106">
        <f t="shared" si="5"/>
        <v>5000</v>
      </c>
      <c r="G106">
        <v>1980</v>
      </c>
      <c r="H106">
        <v>7013</v>
      </c>
      <c r="I106">
        <f t="shared" si="6"/>
        <v>5000</v>
      </c>
      <c r="J106">
        <v>1963</v>
      </c>
      <c r="K106">
        <v>6891</v>
      </c>
      <c r="L106">
        <f t="shared" si="7"/>
        <v>5000</v>
      </c>
    </row>
    <row r="107" spans="1:12" ht="15">
      <c r="A107">
        <v>1980</v>
      </c>
      <c r="B107">
        <v>7093</v>
      </c>
      <c r="C107">
        <f t="shared" si="4"/>
        <v>7093</v>
      </c>
      <c r="D107">
        <v>2002</v>
      </c>
      <c r="E107">
        <v>6741</v>
      </c>
      <c r="F107">
        <f t="shared" si="5"/>
        <v>5000</v>
      </c>
      <c r="G107">
        <v>1981</v>
      </c>
      <c r="H107">
        <v>7012</v>
      </c>
      <c r="I107">
        <f t="shared" si="6"/>
        <v>5000</v>
      </c>
      <c r="J107">
        <v>1964</v>
      </c>
      <c r="K107">
        <v>6967</v>
      </c>
      <c r="L107">
        <f t="shared" si="7"/>
        <v>5000</v>
      </c>
    </row>
    <row r="108" spans="1:12" ht="15">
      <c r="A108">
        <v>1981</v>
      </c>
      <c r="B108">
        <v>7123</v>
      </c>
      <c r="C108">
        <f t="shared" si="4"/>
        <v>7123</v>
      </c>
      <c r="D108">
        <v>2003</v>
      </c>
      <c r="E108">
        <v>6753</v>
      </c>
      <c r="F108">
        <f t="shared" si="5"/>
        <v>5000</v>
      </c>
      <c r="G108">
        <v>1982</v>
      </c>
      <c r="H108">
        <v>7000</v>
      </c>
      <c r="I108">
        <f t="shared" si="6"/>
        <v>5000</v>
      </c>
      <c r="J108">
        <v>1965</v>
      </c>
      <c r="K108">
        <v>6958</v>
      </c>
      <c r="L108">
        <f t="shared" si="7"/>
        <v>5000</v>
      </c>
    </row>
    <row r="109" spans="1:12" ht="15">
      <c r="A109">
        <v>1982</v>
      </c>
      <c r="B109">
        <v>7035</v>
      </c>
      <c r="C109">
        <f t="shared" si="4"/>
        <v>7035</v>
      </c>
      <c r="D109">
        <v>2004</v>
      </c>
      <c r="E109">
        <v>6781</v>
      </c>
      <c r="F109">
        <f t="shared" si="5"/>
        <v>5000</v>
      </c>
      <c r="G109">
        <v>1983</v>
      </c>
      <c r="H109">
        <v>6971</v>
      </c>
      <c r="I109">
        <f t="shared" si="6"/>
        <v>5000</v>
      </c>
      <c r="J109">
        <v>1966</v>
      </c>
      <c r="K109">
        <v>6936</v>
      </c>
      <c r="L109">
        <f t="shared" si="7"/>
        <v>5000</v>
      </c>
    </row>
    <row r="110" spans="1:12" ht="15">
      <c r="A110">
        <v>1983</v>
      </c>
      <c r="B110">
        <v>7050</v>
      </c>
      <c r="C110">
        <f t="shared" si="4"/>
        <v>7050</v>
      </c>
      <c r="G110">
        <v>1984</v>
      </c>
      <c r="H110">
        <v>7007</v>
      </c>
      <c r="I110">
        <f t="shared" si="6"/>
        <v>5000</v>
      </c>
      <c r="J110">
        <v>1967</v>
      </c>
      <c r="K110">
        <v>7077</v>
      </c>
      <c r="L110">
        <f t="shared" si="7"/>
        <v>5000</v>
      </c>
    </row>
    <row r="111" spans="1:12" ht="15">
      <c r="A111">
        <v>1984</v>
      </c>
      <c r="B111">
        <v>7096</v>
      </c>
      <c r="C111">
        <f t="shared" si="4"/>
        <v>7096</v>
      </c>
      <c r="G111">
        <v>1985</v>
      </c>
      <c r="H111">
        <v>7047</v>
      </c>
      <c r="I111">
        <f t="shared" si="6"/>
        <v>5000</v>
      </c>
      <c r="J111">
        <v>1968</v>
      </c>
      <c r="K111">
        <v>6928</v>
      </c>
      <c r="L111">
        <f t="shared" si="7"/>
        <v>5000</v>
      </c>
    </row>
    <row r="112" spans="1:12" ht="15">
      <c r="A112">
        <v>1985</v>
      </c>
      <c r="B112">
        <v>7068</v>
      </c>
      <c r="C112">
        <f t="shared" si="4"/>
        <v>7068</v>
      </c>
      <c r="G112">
        <v>1986</v>
      </c>
      <c r="H112">
        <v>7029</v>
      </c>
      <c r="I112">
        <f t="shared" si="6"/>
        <v>5000</v>
      </c>
      <c r="J112">
        <v>1969</v>
      </c>
      <c r="K112">
        <v>6888</v>
      </c>
      <c r="L112">
        <f t="shared" si="7"/>
        <v>5000</v>
      </c>
    </row>
    <row r="113" spans="1:12" ht="15">
      <c r="A113">
        <v>1986</v>
      </c>
      <c r="B113">
        <v>7004</v>
      </c>
      <c r="C113">
        <f t="shared" si="4"/>
        <v>7004</v>
      </c>
      <c r="G113">
        <v>1987</v>
      </c>
      <c r="H113">
        <v>6981</v>
      </c>
      <c r="I113">
        <f t="shared" si="6"/>
        <v>5000</v>
      </c>
      <c r="J113">
        <v>1970</v>
      </c>
      <c r="K113">
        <v>6929</v>
      </c>
      <c r="L113">
        <f t="shared" si="7"/>
        <v>5000</v>
      </c>
    </row>
    <row r="114" spans="1:12" ht="15">
      <c r="A114">
        <v>1987</v>
      </c>
      <c r="B114">
        <v>7035</v>
      </c>
      <c r="C114">
        <f t="shared" si="4"/>
        <v>7035</v>
      </c>
      <c r="G114">
        <v>1988</v>
      </c>
      <c r="H114">
        <v>6989</v>
      </c>
      <c r="I114">
        <f t="shared" si="6"/>
        <v>5000</v>
      </c>
      <c r="J114">
        <v>1971</v>
      </c>
      <c r="K114">
        <v>6962</v>
      </c>
      <c r="L114">
        <f t="shared" si="7"/>
        <v>5000</v>
      </c>
    </row>
    <row r="115" spans="1:12" ht="15">
      <c r="A115">
        <v>1988</v>
      </c>
      <c r="B115">
        <v>7123</v>
      </c>
      <c r="C115">
        <f t="shared" si="4"/>
        <v>7123</v>
      </c>
      <c r="G115">
        <v>1989</v>
      </c>
      <c r="H115">
        <v>7074</v>
      </c>
      <c r="I115">
        <f t="shared" si="6"/>
        <v>5000</v>
      </c>
      <c r="J115">
        <v>1972</v>
      </c>
      <c r="K115">
        <v>6872</v>
      </c>
      <c r="L115">
        <f t="shared" si="7"/>
        <v>5000</v>
      </c>
    </row>
    <row r="116" spans="1:12" ht="15">
      <c r="A116">
        <v>1989</v>
      </c>
      <c r="B116">
        <v>7051</v>
      </c>
      <c r="C116">
        <f t="shared" si="4"/>
        <v>7051</v>
      </c>
      <c r="G116">
        <v>1990</v>
      </c>
      <c r="H116">
        <v>7042</v>
      </c>
      <c r="I116">
        <f t="shared" si="6"/>
        <v>5000</v>
      </c>
      <c r="J116">
        <v>1973</v>
      </c>
      <c r="K116">
        <v>6998</v>
      </c>
      <c r="L116">
        <f t="shared" si="7"/>
        <v>5000</v>
      </c>
    </row>
    <row r="117" spans="1:12" ht="15">
      <c r="A117">
        <v>1990</v>
      </c>
      <c r="B117">
        <v>7001</v>
      </c>
      <c r="C117">
        <f t="shared" si="4"/>
        <v>7001</v>
      </c>
      <c r="G117">
        <v>1991</v>
      </c>
      <c r="H117">
        <v>7028</v>
      </c>
      <c r="I117">
        <f t="shared" si="6"/>
        <v>5000</v>
      </c>
      <c r="J117">
        <v>1974</v>
      </c>
      <c r="K117">
        <v>6946</v>
      </c>
      <c r="L117">
        <f t="shared" si="7"/>
        <v>5000</v>
      </c>
    </row>
    <row r="118" spans="1:12" ht="15">
      <c r="A118">
        <v>1991</v>
      </c>
      <c r="B118">
        <v>7050</v>
      </c>
      <c r="C118">
        <f t="shared" si="4"/>
        <v>7050</v>
      </c>
      <c r="G118">
        <v>1992</v>
      </c>
      <c r="H118">
        <v>7021</v>
      </c>
      <c r="I118">
        <f t="shared" si="6"/>
        <v>5000</v>
      </c>
      <c r="J118">
        <v>1975</v>
      </c>
      <c r="K118">
        <v>6942</v>
      </c>
      <c r="L118">
        <f t="shared" si="7"/>
        <v>5000</v>
      </c>
    </row>
    <row r="119" spans="1:12" ht="15">
      <c r="A119">
        <v>1992</v>
      </c>
      <c r="B119">
        <v>7091</v>
      </c>
      <c r="C119">
        <f t="shared" si="4"/>
        <v>7091</v>
      </c>
      <c r="G119">
        <v>1993</v>
      </c>
      <c r="H119">
        <v>6989</v>
      </c>
      <c r="I119">
        <f t="shared" si="6"/>
        <v>5000</v>
      </c>
      <c r="J119">
        <v>1976</v>
      </c>
      <c r="K119">
        <v>6860</v>
      </c>
      <c r="L119">
        <f t="shared" si="7"/>
        <v>5000</v>
      </c>
    </row>
    <row r="120" spans="1:12" ht="15">
      <c r="A120">
        <v>1993</v>
      </c>
      <c r="B120">
        <v>7074</v>
      </c>
      <c r="C120">
        <f t="shared" si="4"/>
        <v>7074</v>
      </c>
      <c r="G120">
        <v>1994</v>
      </c>
      <c r="H120">
        <v>6986</v>
      </c>
      <c r="I120">
        <f t="shared" si="6"/>
        <v>5000</v>
      </c>
      <c r="J120">
        <v>1977</v>
      </c>
      <c r="K120">
        <v>6898</v>
      </c>
      <c r="L120">
        <f t="shared" si="7"/>
        <v>5000</v>
      </c>
    </row>
    <row r="121" spans="1:12" ht="15">
      <c r="A121">
        <v>1994</v>
      </c>
      <c r="B121">
        <v>7067</v>
      </c>
      <c r="C121">
        <f t="shared" si="4"/>
        <v>7067</v>
      </c>
      <c r="G121">
        <v>1996</v>
      </c>
      <c r="H121">
        <v>7051</v>
      </c>
      <c r="I121">
        <f t="shared" si="6"/>
        <v>5000</v>
      </c>
      <c r="J121">
        <v>1978</v>
      </c>
      <c r="K121">
        <v>6888</v>
      </c>
      <c r="L121">
        <f t="shared" si="7"/>
        <v>5000</v>
      </c>
    </row>
    <row r="122" spans="1:12" ht="15">
      <c r="A122">
        <v>1995</v>
      </c>
      <c r="B122">
        <v>7130</v>
      </c>
      <c r="C122">
        <f t="shared" si="4"/>
        <v>7130</v>
      </c>
      <c r="G122">
        <v>1997</v>
      </c>
      <c r="H122">
        <v>7021</v>
      </c>
      <c r="I122">
        <f t="shared" si="6"/>
        <v>5000</v>
      </c>
      <c r="J122">
        <v>1979</v>
      </c>
      <c r="K122">
        <v>6873</v>
      </c>
      <c r="L122">
        <f t="shared" si="7"/>
        <v>5000</v>
      </c>
    </row>
    <row r="123" spans="1:12" ht="15">
      <c r="A123">
        <v>1996</v>
      </c>
      <c r="B123">
        <v>7112</v>
      </c>
      <c r="C123">
        <f t="shared" si="4"/>
        <v>7112</v>
      </c>
      <c r="G123">
        <v>1998</v>
      </c>
      <c r="H123">
        <v>7030</v>
      </c>
      <c r="I123">
        <f t="shared" si="6"/>
        <v>5000</v>
      </c>
      <c r="J123">
        <v>1980</v>
      </c>
      <c r="K123">
        <v>6860</v>
      </c>
      <c r="L123">
        <f t="shared" si="7"/>
        <v>5000</v>
      </c>
    </row>
    <row r="124" spans="1:12" ht="15">
      <c r="A124">
        <v>1997</v>
      </c>
      <c r="B124">
        <v>7096</v>
      </c>
      <c r="C124">
        <f t="shared" si="4"/>
        <v>7096</v>
      </c>
      <c r="J124">
        <v>1981</v>
      </c>
      <c r="K124">
        <v>6989</v>
      </c>
      <c r="L124">
        <f t="shared" si="7"/>
        <v>5000</v>
      </c>
    </row>
    <row r="125" spans="1:12" ht="15">
      <c r="A125">
        <v>1998</v>
      </c>
      <c r="B125">
        <v>7026</v>
      </c>
      <c r="C125">
        <f t="shared" si="4"/>
        <v>7026</v>
      </c>
      <c r="J125">
        <v>1982</v>
      </c>
      <c r="K125">
        <v>6902</v>
      </c>
      <c r="L125">
        <f t="shared" si="7"/>
        <v>5000</v>
      </c>
    </row>
    <row r="126" spans="1:12" ht="15">
      <c r="A126">
        <v>1999</v>
      </c>
      <c r="B126">
        <v>7077</v>
      </c>
      <c r="C126">
        <f t="shared" si="4"/>
        <v>7077</v>
      </c>
      <c r="J126">
        <v>1983</v>
      </c>
      <c r="K126">
        <v>7014</v>
      </c>
      <c r="L126">
        <f t="shared" si="7"/>
        <v>5000</v>
      </c>
    </row>
    <row r="127" spans="1:12" ht="15">
      <c r="A127">
        <v>2000</v>
      </c>
      <c r="B127">
        <v>7044</v>
      </c>
      <c r="C127">
        <f t="shared" si="4"/>
        <v>7044</v>
      </c>
      <c r="J127">
        <v>1984</v>
      </c>
      <c r="K127">
        <v>6874</v>
      </c>
      <c r="L127">
        <f t="shared" si="7"/>
        <v>5000</v>
      </c>
    </row>
    <row r="128" spans="1:12" ht="15">
      <c r="A128">
        <v>2001</v>
      </c>
      <c r="B128">
        <v>7059</v>
      </c>
      <c r="C128">
        <f t="shared" si="4"/>
        <v>7059</v>
      </c>
      <c r="J128">
        <v>1985</v>
      </c>
      <c r="K128">
        <v>6873</v>
      </c>
      <c r="L128">
        <f t="shared" si="7"/>
        <v>5000</v>
      </c>
    </row>
    <row r="129" spans="1:12" ht="15">
      <c r="A129">
        <v>2002</v>
      </c>
      <c r="B129">
        <v>7053</v>
      </c>
      <c r="C129">
        <f t="shared" si="4"/>
        <v>7053</v>
      </c>
      <c r="J129">
        <v>1986</v>
      </c>
      <c r="K129">
        <v>6893</v>
      </c>
      <c r="L129">
        <f t="shared" si="7"/>
        <v>5000</v>
      </c>
    </row>
    <row r="130" spans="1:12" ht="15">
      <c r="A130">
        <v>2003</v>
      </c>
      <c r="B130">
        <v>7127</v>
      </c>
      <c r="C130">
        <f t="shared" si="4"/>
        <v>7127</v>
      </c>
      <c r="J130">
        <v>1987</v>
      </c>
      <c r="K130">
        <v>6854</v>
      </c>
      <c r="L130">
        <f t="shared" si="7"/>
        <v>5000</v>
      </c>
    </row>
    <row r="131" spans="1:12" ht="15">
      <c r="A131">
        <v>2004</v>
      </c>
      <c r="B131">
        <v>7126</v>
      </c>
      <c r="C131">
        <f t="shared" si="4"/>
        <v>7126</v>
      </c>
      <c r="J131">
        <v>1988</v>
      </c>
      <c r="K131">
        <v>6920</v>
      </c>
      <c r="L131">
        <f t="shared" si="7"/>
        <v>5000</v>
      </c>
    </row>
    <row r="132" spans="1:12" ht="15">
      <c r="A132">
        <v>2005</v>
      </c>
      <c r="B132">
        <v>7096</v>
      </c>
      <c r="C132">
        <f t="shared" si="4"/>
        <v>7096</v>
      </c>
      <c r="J132">
        <v>1989</v>
      </c>
      <c r="K132">
        <v>7008</v>
      </c>
      <c r="L132">
        <f t="shared" si="7"/>
        <v>5000</v>
      </c>
    </row>
    <row r="133" spans="10:12" ht="15">
      <c r="J133">
        <v>1990</v>
      </c>
      <c r="K133">
        <v>7010</v>
      </c>
      <c r="L133">
        <f t="shared" si="7"/>
        <v>5000</v>
      </c>
    </row>
    <row r="134" spans="10:12" ht="15">
      <c r="J134">
        <v>1991</v>
      </c>
      <c r="K134">
        <v>6853</v>
      </c>
      <c r="L134">
        <f t="shared" si="7"/>
        <v>5000</v>
      </c>
    </row>
    <row r="135" spans="10:12" ht="15">
      <c r="J135">
        <v>1992</v>
      </c>
      <c r="K135">
        <v>6905</v>
      </c>
      <c r="L135">
        <f t="shared" si="7"/>
        <v>5000</v>
      </c>
    </row>
    <row r="136" spans="10:12" ht="15">
      <c r="J136">
        <v>1993</v>
      </c>
      <c r="K136">
        <v>6834</v>
      </c>
      <c r="L136">
        <f t="shared" si="7"/>
        <v>5000</v>
      </c>
    </row>
    <row r="137" spans="10:12" ht="15">
      <c r="J137">
        <v>1994</v>
      </c>
      <c r="K137">
        <v>6854</v>
      </c>
      <c r="L137">
        <f t="shared" si="7"/>
        <v>5000</v>
      </c>
    </row>
    <row r="138" spans="10:12" ht="15">
      <c r="J138">
        <v>1995</v>
      </c>
      <c r="K138">
        <v>6908</v>
      </c>
      <c r="L138">
        <f t="shared" si="7"/>
        <v>5000</v>
      </c>
    </row>
    <row r="139" spans="10:12" ht="15">
      <c r="J139">
        <v>1996</v>
      </c>
      <c r="K139">
        <v>6704</v>
      </c>
      <c r="L139">
        <f t="shared" si="7"/>
        <v>5000</v>
      </c>
    </row>
    <row r="140" spans="10:12" ht="15">
      <c r="J140">
        <v>1997</v>
      </c>
      <c r="K140">
        <v>6845</v>
      </c>
      <c r="L140">
        <f t="shared" si="7"/>
        <v>5000</v>
      </c>
    </row>
    <row r="141" spans="10:12" ht="15">
      <c r="J141">
        <v>1998</v>
      </c>
      <c r="K141">
        <v>6903</v>
      </c>
      <c r="L141">
        <f t="shared" si="7"/>
        <v>5000</v>
      </c>
    </row>
    <row r="142" spans="10:12" ht="15">
      <c r="J142">
        <v>1999</v>
      </c>
      <c r="K142">
        <v>6857</v>
      </c>
      <c r="L142">
        <f t="shared" si="7"/>
        <v>5000</v>
      </c>
    </row>
    <row r="143" spans="10:12" ht="15">
      <c r="J143">
        <v>2000</v>
      </c>
      <c r="K143">
        <v>6885</v>
      </c>
      <c r="L143">
        <f t="shared" si="7"/>
        <v>5000</v>
      </c>
    </row>
    <row r="144" spans="10:12" ht="15">
      <c r="J144">
        <v>2001</v>
      </c>
      <c r="K144">
        <v>6837</v>
      </c>
      <c r="L144">
        <f t="shared" si="7"/>
        <v>5000</v>
      </c>
    </row>
    <row r="145" spans="10:12" ht="15">
      <c r="J145">
        <v>2002</v>
      </c>
      <c r="K145">
        <v>6810</v>
      </c>
      <c r="L145">
        <f t="shared" si="7"/>
        <v>5000</v>
      </c>
    </row>
    <row r="146" spans="10:12" ht="15">
      <c r="J146">
        <v>2003</v>
      </c>
      <c r="K146">
        <v>6806</v>
      </c>
      <c r="L146">
        <f t="shared" si="7"/>
        <v>5000</v>
      </c>
    </row>
    <row r="147" spans="10:12" ht="15">
      <c r="J147">
        <v>2004</v>
      </c>
      <c r="K147">
        <v>6880</v>
      </c>
      <c r="L147">
        <f t="shared" si="7"/>
        <v>5000</v>
      </c>
    </row>
    <row r="148" spans="10:12" ht="15">
      <c r="J148">
        <v>2005</v>
      </c>
      <c r="K148">
        <v>6851</v>
      </c>
      <c r="L148">
        <f t="shared" si="7"/>
        <v>5000</v>
      </c>
    </row>
    <row r="149" spans="10:12" ht="15">
      <c r="J149">
        <v>2006</v>
      </c>
      <c r="K149">
        <v>6813</v>
      </c>
      <c r="L149">
        <f t="shared" si="7"/>
        <v>5000</v>
      </c>
    </row>
  </sheetData>
  <hyperlinks>
    <hyperlink ref="D26" r:id="rId1" display="click here"/>
    <hyperlink ref="J27" r:id="rId2" display="Sinex 2008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62"/>
  <sheetViews>
    <sheetView showGridLines="0" workbookViewId="0" topLeftCell="A1">
      <selection activeCell="K27" sqref="K27"/>
    </sheetView>
  </sheetViews>
  <sheetFormatPr defaultColWidth="9.00390625" defaultRowHeight="15"/>
  <sheetData>
    <row r="1" ht="18">
      <c r="A1" s="40" t="s">
        <v>69</v>
      </c>
    </row>
    <row r="3" spans="1:4" ht="15">
      <c r="A3" s="41"/>
      <c r="B3" s="41" t="s">
        <v>68</v>
      </c>
      <c r="D3" s="16" t="s">
        <v>75</v>
      </c>
    </row>
    <row r="4" spans="1:2" ht="15">
      <c r="A4" s="42" t="s">
        <v>67</v>
      </c>
      <c r="B4" s="42" t="s">
        <v>70</v>
      </c>
    </row>
    <row r="5" spans="1:4" ht="15">
      <c r="A5" s="5">
        <v>1921</v>
      </c>
      <c r="B5" s="5">
        <v>6857</v>
      </c>
      <c r="D5" s="29" t="s">
        <v>81</v>
      </c>
    </row>
    <row r="6" spans="1:4" ht="15">
      <c r="A6" s="5">
        <v>1922</v>
      </c>
      <c r="B6" s="5">
        <v>6841</v>
      </c>
      <c r="D6" s="29"/>
    </row>
    <row r="7" spans="1:4" ht="15">
      <c r="A7" s="5">
        <v>1937</v>
      </c>
      <c r="B7" s="5">
        <v>6878</v>
      </c>
      <c r="D7" s="29" t="s">
        <v>82</v>
      </c>
    </row>
    <row r="8" spans="1:4" ht="15">
      <c r="A8" s="5">
        <v>1938</v>
      </c>
      <c r="B8" s="5">
        <v>6881</v>
      </c>
      <c r="D8" s="29" t="s">
        <v>83</v>
      </c>
    </row>
    <row r="9" spans="1:4" ht="15">
      <c r="A9" s="5">
        <v>1939</v>
      </c>
      <c r="B9" s="5">
        <v>6890</v>
      </c>
      <c r="D9" s="29"/>
    </row>
    <row r="10" spans="1:4" ht="15" customHeight="1">
      <c r="A10" s="5">
        <v>1948</v>
      </c>
      <c r="B10" s="5">
        <v>6985</v>
      </c>
      <c r="D10" s="29" t="s">
        <v>80</v>
      </c>
    </row>
    <row r="11" spans="1:4" ht="15">
      <c r="A11" s="5">
        <v>1949</v>
      </c>
      <c r="B11" s="5">
        <v>6933</v>
      </c>
      <c r="D11" s="29"/>
    </row>
    <row r="12" spans="1:4" ht="15">
      <c r="A12" s="5">
        <v>1953</v>
      </c>
      <c r="B12" s="5">
        <v>6972</v>
      </c>
      <c r="D12" s="29" t="s">
        <v>84</v>
      </c>
    </row>
    <row r="13" spans="1:4" ht="15">
      <c r="A13" s="5">
        <v>1954</v>
      </c>
      <c r="B13" s="5">
        <v>6948</v>
      </c>
      <c r="D13" s="29" t="s">
        <v>85</v>
      </c>
    </row>
    <row r="14" spans="1:2" ht="15">
      <c r="A14" s="5">
        <v>1955</v>
      </c>
      <c r="B14" s="5">
        <v>6963</v>
      </c>
    </row>
    <row r="15" spans="1:10" ht="15">
      <c r="A15" s="5">
        <v>1956</v>
      </c>
      <c r="B15" s="5">
        <v>6997</v>
      </c>
      <c r="D15" s="43" t="s">
        <v>79</v>
      </c>
      <c r="J15" s="34" t="s">
        <v>32</v>
      </c>
    </row>
    <row r="16" spans="1:2" ht="15">
      <c r="A16" s="5">
        <v>1957</v>
      </c>
      <c r="B16" s="5">
        <v>6951</v>
      </c>
    </row>
    <row r="17" spans="1:2" ht="15">
      <c r="A17" s="5">
        <v>1958</v>
      </c>
      <c r="B17" s="5">
        <v>6997</v>
      </c>
    </row>
    <row r="18" spans="1:2" ht="15">
      <c r="A18" s="5">
        <v>1959</v>
      </c>
      <c r="B18" s="5">
        <v>6942</v>
      </c>
    </row>
    <row r="19" spans="1:2" ht="15">
      <c r="A19" s="5">
        <v>1960</v>
      </c>
      <c r="B19" s="5">
        <v>7006</v>
      </c>
    </row>
    <row r="20" spans="1:2" ht="15">
      <c r="A20" s="5">
        <v>1961</v>
      </c>
      <c r="B20" s="5">
        <v>7000</v>
      </c>
    </row>
    <row r="21" spans="1:2" ht="15">
      <c r="A21" s="5">
        <v>1962</v>
      </c>
      <c r="B21" s="5">
        <v>7021</v>
      </c>
    </row>
    <row r="22" spans="1:6" ht="15">
      <c r="A22" s="5">
        <v>1963</v>
      </c>
      <c r="B22" s="5">
        <v>6933</v>
      </c>
      <c r="E22" t="s">
        <v>31</v>
      </c>
      <c r="F22" t="s">
        <v>34</v>
      </c>
    </row>
    <row r="23" spans="1:8" ht="15">
      <c r="A23" s="5">
        <v>1964</v>
      </c>
      <c r="B23" s="5">
        <v>6994</v>
      </c>
      <c r="F23" s="7" t="s">
        <v>32</v>
      </c>
      <c r="G23" t="s">
        <v>33</v>
      </c>
      <c r="H23" s="44" t="s">
        <v>71</v>
      </c>
    </row>
    <row r="24" spans="1:8" ht="15">
      <c r="A24" s="5">
        <v>1965</v>
      </c>
      <c r="B24" s="5">
        <v>6960</v>
      </c>
      <c r="E24" t="s">
        <v>77</v>
      </c>
      <c r="H24" s="34" t="s">
        <v>32</v>
      </c>
    </row>
    <row r="25" spans="1:6" ht="15">
      <c r="A25" s="5">
        <v>1966</v>
      </c>
      <c r="B25" s="5">
        <v>6954</v>
      </c>
      <c r="F25" s="5" t="s">
        <v>78</v>
      </c>
    </row>
    <row r="26" spans="1:2" ht="15">
      <c r="A26" s="5">
        <v>1967</v>
      </c>
      <c r="B26" s="5">
        <v>6979</v>
      </c>
    </row>
    <row r="27" spans="1:10" ht="15">
      <c r="A27" s="5">
        <v>1968</v>
      </c>
      <c r="B27" s="5">
        <v>6945</v>
      </c>
      <c r="J27" s="7" t="s">
        <v>6</v>
      </c>
    </row>
    <row r="28" spans="1:2" ht="15">
      <c r="A28" s="5">
        <v>1969</v>
      </c>
      <c r="B28" s="5">
        <v>7043</v>
      </c>
    </row>
    <row r="29" spans="1:2" ht="15">
      <c r="A29" s="5">
        <v>1970</v>
      </c>
      <c r="B29" s="5">
        <v>7036</v>
      </c>
    </row>
    <row r="30" spans="1:5" ht="15">
      <c r="A30" s="5">
        <v>1971</v>
      </c>
      <c r="B30" s="5">
        <v>7033</v>
      </c>
      <c r="E30" s="46"/>
    </row>
    <row r="31" spans="1:2" ht="15">
      <c r="A31" s="5">
        <v>1972</v>
      </c>
      <c r="B31" s="5">
        <v>7070</v>
      </c>
    </row>
    <row r="32" spans="1:2" ht="15">
      <c r="A32" s="5">
        <v>1973</v>
      </c>
      <c r="B32" s="5">
        <v>7091</v>
      </c>
    </row>
    <row r="33" spans="1:2" ht="15">
      <c r="A33" s="5">
        <v>1975</v>
      </c>
      <c r="B33" s="5">
        <v>7033</v>
      </c>
    </row>
    <row r="34" spans="1:2" ht="15">
      <c r="A34" s="5">
        <v>1976</v>
      </c>
      <c r="B34" s="5">
        <v>6969</v>
      </c>
    </row>
    <row r="35" spans="1:2" ht="15">
      <c r="A35" s="5">
        <v>1977</v>
      </c>
      <c r="B35" s="5">
        <v>6957</v>
      </c>
    </row>
    <row r="36" spans="1:2" ht="15">
      <c r="A36" s="5">
        <v>1978</v>
      </c>
      <c r="B36" s="5">
        <v>7033</v>
      </c>
    </row>
    <row r="37" spans="1:2" ht="15">
      <c r="A37" s="5">
        <v>1979</v>
      </c>
      <c r="B37" s="5">
        <v>7000</v>
      </c>
    </row>
    <row r="38" spans="1:2" ht="15">
      <c r="A38" s="5">
        <v>1980</v>
      </c>
      <c r="B38" s="5">
        <v>6994</v>
      </c>
    </row>
    <row r="39" spans="1:2" ht="15">
      <c r="A39" s="5">
        <v>1981</v>
      </c>
      <c r="B39" s="5">
        <v>7000</v>
      </c>
    </row>
    <row r="40" spans="1:2" ht="15">
      <c r="A40" s="5">
        <v>1982</v>
      </c>
      <c r="B40" s="5">
        <v>7024</v>
      </c>
    </row>
    <row r="41" spans="1:2" ht="15">
      <c r="A41" s="5">
        <v>1983</v>
      </c>
      <c r="B41" s="5">
        <v>7103</v>
      </c>
    </row>
    <row r="42" spans="1:2" ht="15">
      <c r="A42" s="5">
        <v>1984</v>
      </c>
      <c r="B42" s="5">
        <v>7079</v>
      </c>
    </row>
    <row r="43" spans="1:2" ht="15">
      <c r="A43" s="5">
        <v>1985</v>
      </c>
      <c r="B43" s="5">
        <v>7036</v>
      </c>
    </row>
    <row r="44" spans="1:2" ht="15">
      <c r="A44" s="5">
        <v>1986</v>
      </c>
      <c r="B44" s="5">
        <v>7049</v>
      </c>
    </row>
    <row r="45" spans="1:2" ht="15">
      <c r="A45" s="5">
        <v>1987</v>
      </c>
      <c r="B45" s="5">
        <v>7094</v>
      </c>
    </row>
    <row r="46" spans="1:2" ht="15">
      <c r="A46" s="5">
        <v>1988</v>
      </c>
      <c r="B46" s="5">
        <v>7018</v>
      </c>
    </row>
    <row r="47" spans="1:2" ht="15">
      <c r="A47" s="5">
        <v>1989</v>
      </c>
      <c r="B47" s="5">
        <v>7025</v>
      </c>
    </row>
    <row r="48" spans="1:2" ht="15">
      <c r="A48" s="5">
        <v>1990</v>
      </c>
      <c r="B48" s="5">
        <v>7011</v>
      </c>
    </row>
    <row r="49" spans="1:2" ht="15">
      <c r="A49" s="5">
        <v>1991</v>
      </c>
      <c r="B49" s="5">
        <v>7066</v>
      </c>
    </row>
    <row r="50" spans="1:2" ht="15">
      <c r="A50" s="5">
        <v>1992</v>
      </c>
      <c r="B50" s="5">
        <v>7080</v>
      </c>
    </row>
    <row r="51" spans="1:2" ht="15">
      <c r="A51" s="5">
        <v>1993</v>
      </c>
      <c r="B51" s="5">
        <v>7093</v>
      </c>
    </row>
    <row r="52" spans="1:2" ht="15">
      <c r="A52" s="5">
        <v>1995</v>
      </c>
      <c r="B52" s="5">
        <v>7066</v>
      </c>
    </row>
    <row r="53" spans="1:2" ht="15">
      <c r="A53" s="5">
        <v>1996</v>
      </c>
      <c r="B53" s="5">
        <v>7127</v>
      </c>
    </row>
    <row r="54" spans="1:2" ht="15">
      <c r="A54" s="5">
        <v>1997</v>
      </c>
      <c r="B54" s="5">
        <v>7110</v>
      </c>
    </row>
    <row r="55" spans="1:2" ht="15">
      <c r="A55" s="5">
        <v>1998</v>
      </c>
      <c r="B55" s="5">
        <v>7158</v>
      </c>
    </row>
    <row r="56" spans="1:2" ht="15">
      <c r="A56" s="5">
        <v>1999</v>
      </c>
      <c r="B56" s="5">
        <v>7112</v>
      </c>
    </row>
    <row r="57" spans="1:2" ht="15">
      <c r="A57" s="5">
        <v>2000</v>
      </c>
      <c r="B57" s="5">
        <v>7082</v>
      </c>
    </row>
    <row r="58" spans="1:2" ht="15">
      <c r="A58" s="5">
        <v>2001</v>
      </c>
      <c r="B58" s="5">
        <v>7092</v>
      </c>
    </row>
    <row r="59" spans="1:2" ht="15">
      <c r="A59" s="5">
        <v>2002</v>
      </c>
      <c r="B59" s="5">
        <v>7076</v>
      </c>
    </row>
    <row r="60" spans="1:2" ht="15">
      <c r="A60" s="5">
        <v>2003</v>
      </c>
      <c r="B60" s="5">
        <v>7118</v>
      </c>
    </row>
    <row r="61" spans="1:2" ht="15">
      <c r="A61" s="5">
        <v>2004</v>
      </c>
      <c r="B61" s="5">
        <v>7113</v>
      </c>
    </row>
    <row r="62" spans="1:2" ht="15">
      <c r="A62" s="5">
        <v>2005</v>
      </c>
      <c r="B62" s="5">
        <v>7173</v>
      </c>
    </row>
  </sheetData>
  <hyperlinks>
    <hyperlink ref="F23" r:id="rId1" display="click here"/>
    <hyperlink ref="J27" r:id="rId2" display="Sinex 2008"/>
    <hyperlink ref="J15" r:id="rId3" display="click here"/>
    <hyperlink ref="H24" r:id="rId4" display="click here"/>
  </hyperlinks>
  <printOptions/>
  <pageMargins left="0.75" right="0.75" top="1" bottom="1" header="0.5" footer="0.5"/>
  <pageSetup horizontalDpi="600" verticalDpi="600" orientation="landscape" r:id="rId5"/>
  <ignoredErrors>
    <ignoredError sqref="H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Scott Sinex</cp:lastModifiedBy>
  <cp:lastPrinted>2008-02-23T17:02:19Z</cp:lastPrinted>
  <dcterms:created xsi:type="dcterms:W3CDTF">2008-02-02T19:27:47Z</dcterms:created>
  <dcterms:modified xsi:type="dcterms:W3CDTF">2008-02-23T17:03:00Z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